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lockharthawkins.sharepoint.com/sites/LockhartHawkinsLimited/Shared Documents/UVAC Hera/Toolkit tools/"/>
    </mc:Choice>
  </mc:AlternateContent>
  <xr:revisionPtr revIDLastSave="0" documentId="8_{9C315255-DD78-479A-9929-6B62DB650BE2}" xr6:coauthVersionLast="47" xr6:coauthVersionMax="47" xr10:uidLastSave="{00000000-0000-0000-0000-000000000000}"/>
  <bookViews>
    <workbookView xWindow="-38510" yWindow="-100" windowWidth="38620" windowHeight="21100" activeTab="1" xr2:uid="{92AE2846-3AC4-4DBC-9589-BC34E0C736CD}"/>
  </bookViews>
  <sheets>
    <sheet name="Instructions" sheetId="3" r:id="rId1"/>
    <sheet name="Apprenticeship Budgeting Tool" sheetId="1" r:id="rId2"/>
    <sheet name="Summary of Costs" sheetId="2" r:id="rId3"/>
  </sheets>
  <definedNames>
    <definedName name="_xlnm.Print_Area" localSheetId="1">'Apprenticeship Budgeting Tool'!$A$1:$M$155</definedName>
    <definedName name="_xlnm.Print_Area" localSheetId="0">Instructions!$A$1:$P$15</definedName>
    <definedName name="_xlnm.Print_Area" localSheetId="2">'Summary of Costs'!$A$1:$M$44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 l="1"/>
  <c r="C118" i="1" s="1"/>
  <c r="C87" i="1"/>
  <c r="C119" i="1" s="1"/>
  <c r="C88" i="1"/>
  <c r="C120" i="1" s="1"/>
  <c r="C89" i="1"/>
  <c r="C121" i="1" s="1"/>
  <c r="C90" i="1"/>
  <c r="C122" i="1" s="1"/>
  <c r="C91" i="1"/>
  <c r="C123" i="1" s="1"/>
  <c r="C92" i="1"/>
  <c r="C124" i="1" s="1"/>
  <c r="C93" i="1"/>
  <c r="C125" i="1" s="1"/>
  <c r="C94" i="1"/>
  <c r="C126" i="1" s="1"/>
  <c r="C95" i="1"/>
  <c r="C127" i="1" s="1"/>
  <c r="C96" i="1"/>
  <c r="C128" i="1" s="1"/>
  <c r="C97" i="1"/>
  <c r="C129" i="1" s="1"/>
  <c r="C98" i="1"/>
  <c r="C130" i="1" s="1"/>
  <c r="C99" i="1"/>
  <c r="C131" i="1" s="1"/>
  <c r="C100" i="1"/>
  <c r="C132" i="1" s="1"/>
  <c r="C101" i="1"/>
  <c r="C133" i="1" s="1"/>
  <c r="C102" i="1"/>
  <c r="C134" i="1" s="1"/>
  <c r="C103" i="1"/>
  <c r="C135" i="1" s="1"/>
  <c r="C104" i="1"/>
  <c r="C136" i="1" s="1"/>
  <c r="C105" i="1"/>
  <c r="C137" i="1" s="1"/>
  <c r="C106" i="1"/>
  <c r="C138" i="1" s="1"/>
  <c r="C107" i="1"/>
  <c r="C139" i="1" s="1"/>
  <c r="C108" i="1"/>
  <c r="C140" i="1" s="1"/>
  <c r="C109" i="1"/>
  <c r="C141" i="1" s="1"/>
  <c r="C110" i="1"/>
  <c r="C142" i="1" s="1"/>
  <c r="C111" i="1"/>
  <c r="C143" i="1" s="1"/>
  <c r="C85" i="1"/>
  <c r="C117" i="1" s="1"/>
  <c r="G113" i="1"/>
  <c r="H113" i="1"/>
  <c r="I113" i="1"/>
  <c r="J113" i="1"/>
  <c r="K113" i="1"/>
  <c r="F113" i="1"/>
  <c r="B139" i="1"/>
  <c r="D139" i="1"/>
  <c r="E139" i="1"/>
  <c r="F139" i="1"/>
  <c r="G139" i="1"/>
  <c r="H139" i="1"/>
  <c r="I139" i="1"/>
  <c r="J139" i="1"/>
  <c r="K139" i="1"/>
  <c r="B140" i="1"/>
  <c r="D140" i="1"/>
  <c r="E140" i="1"/>
  <c r="F140" i="1"/>
  <c r="G140" i="1"/>
  <c r="H140" i="1"/>
  <c r="I140" i="1"/>
  <c r="J140" i="1"/>
  <c r="K140" i="1"/>
  <c r="B141" i="1"/>
  <c r="D141" i="1"/>
  <c r="E141" i="1"/>
  <c r="F141" i="1"/>
  <c r="G141" i="1"/>
  <c r="H141" i="1"/>
  <c r="I141" i="1"/>
  <c r="J141" i="1"/>
  <c r="K141" i="1"/>
  <c r="B142" i="1"/>
  <c r="D142" i="1"/>
  <c r="E142" i="1"/>
  <c r="F142" i="1"/>
  <c r="G142" i="1"/>
  <c r="H142" i="1"/>
  <c r="I142" i="1"/>
  <c r="J142" i="1"/>
  <c r="K142" i="1"/>
  <c r="B143" i="1"/>
  <c r="D143" i="1"/>
  <c r="E143" i="1"/>
  <c r="F143" i="1"/>
  <c r="G143" i="1"/>
  <c r="H143" i="1"/>
  <c r="I143" i="1"/>
  <c r="J143" i="1"/>
  <c r="K143" i="1"/>
  <c r="B118" i="1"/>
  <c r="B119" i="1"/>
  <c r="B120" i="1"/>
  <c r="B121" i="1"/>
  <c r="B122" i="1"/>
  <c r="B123" i="1"/>
  <c r="B124" i="1"/>
  <c r="B125" i="1"/>
  <c r="B126" i="1"/>
  <c r="B127" i="1"/>
  <c r="B128" i="1"/>
  <c r="B129" i="1"/>
  <c r="B130" i="1"/>
  <c r="B131" i="1"/>
  <c r="B132" i="1"/>
  <c r="B133" i="1"/>
  <c r="B134" i="1"/>
  <c r="B135" i="1"/>
  <c r="B136" i="1"/>
  <c r="B137" i="1"/>
  <c r="B138" i="1"/>
  <c r="B117" i="1"/>
  <c r="D133" i="1"/>
  <c r="E133" i="1"/>
  <c r="F133" i="1"/>
  <c r="G133" i="1"/>
  <c r="H133" i="1"/>
  <c r="I133" i="1"/>
  <c r="J133" i="1"/>
  <c r="K133" i="1"/>
  <c r="D134" i="1"/>
  <c r="E134" i="1"/>
  <c r="F134" i="1"/>
  <c r="G134" i="1"/>
  <c r="H134" i="1"/>
  <c r="I134" i="1"/>
  <c r="J134" i="1"/>
  <c r="K134" i="1"/>
  <c r="D135" i="1"/>
  <c r="E135" i="1"/>
  <c r="F135" i="1"/>
  <c r="G135" i="1"/>
  <c r="H135" i="1"/>
  <c r="I135" i="1"/>
  <c r="J135" i="1"/>
  <c r="K135" i="1"/>
  <c r="D136" i="1"/>
  <c r="E136" i="1"/>
  <c r="F136" i="1"/>
  <c r="G136" i="1"/>
  <c r="H136" i="1"/>
  <c r="I136" i="1"/>
  <c r="J136" i="1"/>
  <c r="K136" i="1"/>
  <c r="D137" i="1"/>
  <c r="E137" i="1"/>
  <c r="F137" i="1"/>
  <c r="G137" i="1"/>
  <c r="H137" i="1"/>
  <c r="I137" i="1"/>
  <c r="J137" i="1"/>
  <c r="K137" i="1"/>
  <c r="D138" i="1"/>
  <c r="E138" i="1"/>
  <c r="F138" i="1"/>
  <c r="G138" i="1"/>
  <c r="H138" i="1"/>
  <c r="I138" i="1"/>
  <c r="J138" i="1"/>
  <c r="K138" i="1"/>
  <c r="K61" i="1"/>
  <c r="J61" i="1"/>
  <c r="I61" i="1"/>
  <c r="H61" i="1"/>
  <c r="G61" i="1"/>
  <c r="F61" i="1"/>
  <c r="L4" i="2"/>
  <c r="K4" i="2"/>
  <c r="J4" i="2"/>
  <c r="I4" i="2"/>
  <c r="H4" i="2"/>
  <c r="G148" i="1"/>
  <c r="H8" i="2" s="1"/>
  <c r="H148" i="1"/>
  <c r="I8" i="2" s="1"/>
  <c r="I148" i="1"/>
  <c r="J8" i="2" s="1"/>
  <c r="J148" i="1"/>
  <c r="K8" i="2" s="1"/>
  <c r="K148" i="1"/>
  <c r="G150" i="1"/>
  <c r="H10" i="2" s="1"/>
  <c r="H150" i="1"/>
  <c r="I150" i="1"/>
  <c r="J10" i="2" s="1"/>
  <c r="J150" i="1"/>
  <c r="K10" i="2" s="1"/>
  <c r="K150" i="1"/>
  <c r="L10" i="2" s="1"/>
  <c r="F150" i="1"/>
  <c r="G10" i="2" s="1"/>
  <c r="K29" i="1"/>
  <c r="K28" i="1"/>
  <c r="J29" i="1"/>
  <c r="J28" i="1"/>
  <c r="I29" i="1"/>
  <c r="I28" i="1"/>
  <c r="H29" i="1"/>
  <c r="H28" i="1"/>
  <c r="G29" i="1"/>
  <c r="G28" i="1"/>
  <c r="F29" i="1"/>
  <c r="F28" i="1"/>
  <c r="D118" i="1"/>
  <c r="D119" i="1"/>
  <c r="D120" i="1"/>
  <c r="D121" i="1"/>
  <c r="D122" i="1"/>
  <c r="D123" i="1"/>
  <c r="D124" i="1"/>
  <c r="D125" i="1"/>
  <c r="D126" i="1"/>
  <c r="D127" i="1"/>
  <c r="D128" i="1"/>
  <c r="D129" i="1"/>
  <c r="D130" i="1"/>
  <c r="D131" i="1"/>
  <c r="D132" i="1"/>
  <c r="D117" i="1"/>
  <c r="K67" i="1"/>
  <c r="J67" i="1"/>
  <c r="I67" i="1"/>
  <c r="H67" i="1"/>
  <c r="G67" i="1"/>
  <c r="F67" i="1"/>
  <c r="E118" i="1"/>
  <c r="E119" i="1"/>
  <c r="E120" i="1"/>
  <c r="E121" i="1"/>
  <c r="E122" i="1"/>
  <c r="E123" i="1"/>
  <c r="E124" i="1"/>
  <c r="E125" i="1"/>
  <c r="E126" i="1"/>
  <c r="E127" i="1"/>
  <c r="E128" i="1"/>
  <c r="E129" i="1"/>
  <c r="E130" i="1"/>
  <c r="E131" i="1"/>
  <c r="E132" i="1"/>
  <c r="E117" i="1"/>
  <c r="K118" i="1"/>
  <c r="K119" i="1"/>
  <c r="K120" i="1"/>
  <c r="K121" i="1"/>
  <c r="K122" i="1"/>
  <c r="K123" i="1"/>
  <c r="K124" i="1"/>
  <c r="K125" i="1"/>
  <c r="K126" i="1"/>
  <c r="K127" i="1"/>
  <c r="K128" i="1"/>
  <c r="K129" i="1"/>
  <c r="K130" i="1"/>
  <c r="K131" i="1"/>
  <c r="K132" i="1"/>
  <c r="K117" i="1"/>
  <c r="J118" i="1"/>
  <c r="J119" i="1"/>
  <c r="J120" i="1"/>
  <c r="J121" i="1"/>
  <c r="J122" i="1"/>
  <c r="J123" i="1"/>
  <c r="J124" i="1"/>
  <c r="J125" i="1"/>
  <c r="J126" i="1"/>
  <c r="J127" i="1"/>
  <c r="J128" i="1"/>
  <c r="J129" i="1"/>
  <c r="J130" i="1"/>
  <c r="J131" i="1"/>
  <c r="J132" i="1"/>
  <c r="J117" i="1"/>
  <c r="I118" i="1"/>
  <c r="I119" i="1"/>
  <c r="I120" i="1"/>
  <c r="I121" i="1"/>
  <c r="I122" i="1"/>
  <c r="I123" i="1"/>
  <c r="I124" i="1"/>
  <c r="I125" i="1"/>
  <c r="I126" i="1"/>
  <c r="I127" i="1"/>
  <c r="I128" i="1"/>
  <c r="I129" i="1"/>
  <c r="I130" i="1"/>
  <c r="I131" i="1"/>
  <c r="I132" i="1"/>
  <c r="I117" i="1"/>
  <c r="H118" i="1"/>
  <c r="H119" i="1"/>
  <c r="H120" i="1"/>
  <c r="H121" i="1"/>
  <c r="H122" i="1"/>
  <c r="H123" i="1"/>
  <c r="H124" i="1"/>
  <c r="H125" i="1"/>
  <c r="H126" i="1"/>
  <c r="H127" i="1"/>
  <c r="H128" i="1"/>
  <c r="H129" i="1"/>
  <c r="H130" i="1"/>
  <c r="H131" i="1"/>
  <c r="H132" i="1"/>
  <c r="H117" i="1"/>
  <c r="G118" i="1"/>
  <c r="G119" i="1"/>
  <c r="G120" i="1"/>
  <c r="G121" i="1"/>
  <c r="G122" i="1"/>
  <c r="G123" i="1"/>
  <c r="G124" i="1"/>
  <c r="G125" i="1"/>
  <c r="G126" i="1"/>
  <c r="G127" i="1"/>
  <c r="G128" i="1"/>
  <c r="G129" i="1"/>
  <c r="G130" i="1"/>
  <c r="G131" i="1"/>
  <c r="G132" i="1"/>
  <c r="G117" i="1"/>
  <c r="F118" i="1"/>
  <c r="F119" i="1"/>
  <c r="F120" i="1"/>
  <c r="F121" i="1"/>
  <c r="F122" i="1"/>
  <c r="F123" i="1"/>
  <c r="F124" i="1"/>
  <c r="F125" i="1"/>
  <c r="F126" i="1"/>
  <c r="F127" i="1"/>
  <c r="F128" i="1"/>
  <c r="F129" i="1"/>
  <c r="F130" i="1"/>
  <c r="F131" i="1"/>
  <c r="F132" i="1"/>
  <c r="F117" i="1"/>
  <c r="G21" i="1"/>
  <c r="G26" i="1" s="1"/>
  <c r="H21" i="1"/>
  <c r="H24" i="1" s="1"/>
  <c r="I21" i="1"/>
  <c r="I23" i="1" s="1"/>
  <c r="J21" i="1"/>
  <c r="J25" i="1" s="1"/>
  <c r="K21" i="1"/>
  <c r="K25" i="1" s="1"/>
  <c r="F21" i="1"/>
  <c r="F24" i="1" s="1"/>
  <c r="K47" i="1"/>
  <c r="K48" i="1"/>
  <c r="K49" i="1"/>
  <c r="K50" i="1"/>
  <c r="K51" i="1"/>
  <c r="K52" i="1"/>
  <c r="K53" i="1"/>
  <c r="K54" i="1"/>
  <c r="K55" i="1"/>
  <c r="K56" i="1"/>
  <c r="K57" i="1"/>
  <c r="K58" i="1"/>
  <c r="K59" i="1"/>
  <c r="K60" i="1"/>
  <c r="K62" i="1"/>
  <c r="K63" i="1"/>
  <c r="K64" i="1"/>
  <c r="K65" i="1"/>
  <c r="K66" i="1"/>
  <c r="K68" i="1"/>
  <c r="K69" i="1"/>
  <c r="K70" i="1"/>
  <c r="K71" i="1"/>
  <c r="K46" i="1"/>
  <c r="J46" i="1"/>
  <c r="J47" i="1"/>
  <c r="J48" i="1"/>
  <c r="J49" i="1"/>
  <c r="J50" i="1"/>
  <c r="J51" i="1"/>
  <c r="J52" i="1"/>
  <c r="J53" i="1"/>
  <c r="J54" i="1"/>
  <c r="J55" i="1"/>
  <c r="J56" i="1"/>
  <c r="J57" i="1"/>
  <c r="J58" i="1"/>
  <c r="J59" i="1"/>
  <c r="J60" i="1"/>
  <c r="J62" i="1"/>
  <c r="J63" i="1"/>
  <c r="J64" i="1"/>
  <c r="J65" i="1"/>
  <c r="J66" i="1"/>
  <c r="J68" i="1"/>
  <c r="J69" i="1"/>
  <c r="J70" i="1"/>
  <c r="J71" i="1"/>
  <c r="I46" i="1"/>
  <c r="I47" i="1"/>
  <c r="I48" i="1"/>
  <c r="I49" i="1"/>
  <c r="I50" i="1"/>
  <c r="I51" i="1"/>
  <c r="I52" i="1"/>
  <c r="I53" i="1"/>
  <c r="I54" i="1"/>
  <c r="I55" i="1"/>
  <c r="I56" i="1"/>
  <c r="I57" i="1"/>
  <c r="I58" i="1"/>
  <c r="I59" i="1"/>
  <c r="I60" i="1"/>
  <c r="I62" i="1"/>
  <c r="I63" i="1"/>
  <c r="I64" i="1"/>
  <c r="I65" i="1"/>
  <c r="I66" i="1"/>
  <c r="I68" i="1"/>
  <c r="I69" i="1"/>
  <c r="I70" i="1"/>
  <c r="I71" i="1"/>
  <c r="H46" i="1"/>
  <c r="H47" i="1"/>
  <c r="H48" i="1"/>
  <c r="H49" i="1"/>
  <c r="H50" i="1"/>
  <c r="H51" i="1"/>
  <c r="H52" i="1"/>
  <c r="H53" i="1"/>
  <c r="H54" i="1"/>
  <c r="H55" i="1"/>
  <c r="H56" i="1"/>
  <c r="H57" i="1"/>
  <c r="H58" i="1"/>
  <c r="H59" i="1"/>
  <c r="H60" i="1"/>
  <c r="H62" i="1"/>
  <c r="H63" i="1"/>
  <c r="H64" i="1"/>
  <c r="H65" i="1"/>
  <c r="H66" i="1"/>
  <c r="H68" i="1"/>
  <c r="H69" i="1"/>
  <c r="H70" i="1"/>
  <c r="H71" i="1"/>
  <c r="G46" i="1"/>
  <c r="G47" i="1"/>
  <c r="G48" i="1"/>
  <c r="G49" i="1"/>
  <c r="G50" i="1"/>
  <c r="G51" i="1"/>
  <c r="G52" i="1"/>
  <c r="G53" i="1"/>
  <c r="G54" i="1"/>
  <c r="G55" i="1"/>
  <c r="G56" i="1"/>
  <c r="G57" i="1"/>
  <c r="G58" i="1"/>
  <c r="G59" i="1"/>
  <c r="G60" i="1"/>
  <c r="G62" i="1"/>
  <c r="G63" i="1"/>
  <c r="G64" i="1"/>
  <c r="G65" i="1"/>
  <c r="G66" i="1"/>
  <c r="G68" i="1"/>
  <c r="G69" i="1"/>
  <c r="G70" i="1"/>
  <c r="G71" i="1"/>
  <c r="F46" i="1"/>
  <c r="F49" i="1"/>
  <c r="F50" i="1"/>
  <c r="F51" i="1"/>
  <c r="F52" i="1"/>
  <c r="F53" i="1"/>
  <c r="F54" i="1"/>
  <c r="F55" i="1"/>
  <c r="F56" i="1"/>
  <c r="F57" i="1"/>
  <c r="F58" i="1"/>
  <c r="F59" i="1"/>
  <c r="F60" i="1"/>
  <c r="F62" i="1"/>
  <c r="F63" i="1"/>
  <c r="F64" i="1"/>
  <c r="F65" i="1"/>
  <c r="F66" i="1"/>
  <c r="F68" i="1"/>
  <c r="F69" i="1"/>
  <c r="F70" i="1"/>
  <c r="F71" i="1"/>
  <c r="F47" i="1"/>
  <c r="F48" i="1"/>
  <c r="F32" i="1"/>
  <c r="F33" i="1"/>
  <c r="F34" i="1"/>
  <c r="F35" i="1"/>
  <c r="F36" i="1"/>
  <c r="F37" i="1"/>
  <c r="F38" i="1"/>
  <c r="F39" i="1"/>
  <c r="F40" i="1"/>
  <c r="F41" i="1"/>
  <c r="F42" i="1"/>
  <c r="F43" i="1"/>
  <c r="F44" i="1"/>
  <c r="F31" i="1"/>
  <c r="I10" i="2" l="1"/>
  <c r="L8" i="2"/>
  <c r="I24" i="1"/>
  <c r="I25" i="1"/>
  <c r="J23" i="1"/>
  <c r="I27" i="1"/>
  <c r="J24" i="1"/>
  <c r="F26" i="1"/>
  <c r="F25" i="1"/>
  <c r="F27" i="1"/>
  <c r="K149" i="1"/>
  <c r="F148" i="1"/>
  <c r="J149" i="1"/>
  <c r="H149" i="1"/>
  <c r="I149" i="1"/>
  <c r="F149" i="1"/>
  <c r="G149" i="1"/>
  <c r="I26" i="1"/>
  <c r="G23" i="1"/>
  <c r="G25" i="1"/>
  <c r="G27" i="1"/>
  <c r="G24" i="1"/>
  <c r="H23" i="1"/>
  <c r="H27" i="1"/>
  <c r="J27" i="1"/>
  <c r="K23" i="1"/>
  <c r="H26" i="1"/>
  <c r="K26" i="1"/>
  <c r="K27" i="1"/>
  <c r="J26" i="1"/>
  <c r="H25" i="1"/>
  <c r="F23" i="1"/>
  <c r="K24" i="1"/>
  <c r="K80" i="1"/>
  <c r="F80" i="1"/>
  <c r="H80" i="1"/>
  <c r="G80" i="1"/>
  <c r="I80" i="1"/>
  <c r="J80" i="1"/>
  <c r="K144" i="1"/>
  <c r="K151" i="1" s="1"/>
  <c r="I144" i="1"/>
  <c r="I151" i="1" s="1"/>
  <c r="G144" i="1"/>
  <c r="F144" i="1"/>
  <c r="F151" i="1" s="1"/>
  <c r="J144" i="1"/>
  <c r="J151" i="1" s="1"/>
  <c r="H144" i="1"/>
  <c r="H151" i="1" s="1"/>
  <c r="L44" i="1"/>
  <c r="G9" i="2" l="1"/>
  <c r="H9" i="2"/>
  <c r="J9" i="2"/>
  <c r="I9" i="2"/>
  <c r="K9" i="2"/>
  <c r="G8" i="2"/>
  <c r="L9" i="2"/>
  <c r="I152" i="1"/>
  <c r="J11" i="2"/>
  <c r="K152" i="1"/>
  <c r="L11" i="2"/>
  <c r="H152" i="1"/>
  <c r="I11" i="2"/>
  <c r="J152" i="1"/>
  <c r="K11" i="2"/>
  <c r="F152" i="1"/>
  <c r="G11" i="2"/>
  <c r="L144" i="1"/>
  <c r="G151" i="1"/>
  <c r="L80" i="1"/>
  <c r="J12" i="2" l="1"/>
  <c r="G152" i="1"/>
  <c r="L152" i="1" s="1"/>
  <c r="H11" i="2"/>
  <c r="G12" i="2"/>
  <c r="F153" i="1"/>
  <c r="K12" i="2"/>
  <c r="I12" i="2"/>
  <c r="L12" i="2"/>
  <c r="H12" i="2" l="1"/>
  <c r="G13" i="2"/>
  <c r="G153" i="1"/>
  <c r="H153" i="1" l="1"/>
  <c r="H13" i="2"/>
  <c r="I13" i="2" l="1"/>
  <c r="I153" i="1"/>
  <c r="J153" i="1" l="1"/>
  <c r="J13" i="2"/>
  <c r="K153" i="1" l="1"/>
  <c r="K13" i="2"/>
  <c r="L13" i="2" l="1"/>
</calcChain>
</file>

<file path=xl/sharedStrings.xml><?xml version="1.0" encoding="utf-8"?>
<sst xmlns="http://schemas.openxmlformats.org/spreadsheetml/2006/main" count="201" uniqueCount="154">
  <si>
    <t>Programme Costs Tool (Basic)</t>
  </si>
  <si>
    <t>Completed by:</t>
  </si>
  <si>
    <t>Date</t>
  </si>
  <si>
    <t>Ref:</t>
  </si>
  <si>
    <t>Complete the yellow fields</t>
  </si>
  <si>
    <t>Inflation %</t>
  </si>
  <si>
    <t>A</t>
  </si>
  <si>
    <t>Core Programme Details</t>
  </si>
  <si>
    <t>Response</t>
  </si>
  <si>
    <t>Name of Programme</t>
  </si>
  <si>
    <t>Name of Apprenticeship Standard (if different to above)</t>
  </si>
  <si>
    <t>Senior Leader</t>
  </si>
  <si>
    <t>Subject Area</t>
  </si>
  <si>
    <t>School of Management</t>
  </si>
  <si>
    <t>Programme Lead / Principal Academic</t>
  </si>
  <si>
    <t>Bob</t>
  </si>
  <si>
    <t>Sponsor</t>
  </si>
  <si>
    <t>Bob's sponsor</t>
  </si>
  <si>
    <t>Version Number</t>
  </si>
  <si>
    <t>Projected Start Month</t>
  </si>
  <si>
    <t>Max Funding Band</t>
  </si>
  <si>
    <t>Agreed price for End point assessment (If delivered by third party EPAO)</t>
  </si>
  <si>
    <t>Duration of practical training period (excluding end point assessment) in months</t>
  </si>
  <si>
    <t>Duration of End Point Assessment in months</t>
  </si>
  <si>
    <t>Expected contribution to overheads (%)</t>
  </si>
  <si>
    <t>B</t>
  </si>
  <si>
    <t>Group / Cohort Size</t>
  </si>
  <si>
    <t>Year 1</t>
  </si>
  <si>
    <t>Year 2</t>
  </si>
  <si>
    <t>Year 3</t>
  </si>
  <si>
    <t>Year 4</t>
  </si>
  <si>
    <t>Year 5</t>
  </si>
  <si>
    <t>Year 6</t>
  </si>
  <si>
    <t>Expected size of individual group / cohort</t>
  </si>
  <si>
    <t>Number of groups by year</t>
  </si>
  <si>
    <t>Indicative enrolments</t>
  </si>
  <si>
    <t>C</t>
  </si>
  <si>
    <t>Individual programme retention</t>
  </si>
  <si>
    <t>Estimated retention at 42 days</t>
  </si>
  <si>
    <t>Estimated retention at 6 months</t>
  </si>
  <si>
    <t>Estimated retention at end of year 1</t>
  </si>
  <si>
    <t>Estimated retention at end of year 2</t>
  </si>
  <si>
    <t>Estimated retention at end of year 3</t>
  </si>
  <si>
    <t>Estimated retention at end of year 4</t>
  </si>
  <si>
    <t>n/a</t>
  </si>
  <si>
    <t>Estimated retention at end of year 5</t>
  </si>
  <si>
    <t>D</t>
  </si>
  <si>
    <t>Set Up costs (Year one only)</t>
  </si>
  <si>
    <t>Cost (£) Excl VAT</t>
  </si>
  <si>
    <t>Initial Market research</t>
  </si>
  <si>
    <t>Initial Market intelligence</t>
  </si>
  <si>
    <t>Curriculum / module design</t>
  </si>
  <si>
    <t>Equipment</t>
  </si>
  <si>
    <t>E-learning set up</t>
  </si>
  <si>
    <t>MIS integration</t>
  </si>
  <si>
    <t>IT/Computer Consumables</t>
  </si>
  <si>
    <t>Other validation costs</t>
  </si>
  <si>
    <t>Recruitment activities excluding initial assessment</t>
  </si>
  <si>
    <t>&lt;enter other activity 2&gt;</t>
  </si>
  <si>
    <t>&lt;enter other activity 3&gt;</t>
  </si>
  <si>
    <t>&lt;enter other activity 4&gt;</t>
  </si>
  <si>
    <t>&lt;enter other activity 5&gt;</t>
  </si>
  <si>
    <t>Start Up costs</t>
  </si>
  <si>
    <t>&lt;enter other activity 6&gt;</t>
  </si>
  <si>
    <t>E</t>
  </si>
  <si>
    <t>Individual group costs aligned to new enrolments</t>
  </si>
  <si>
    <t>Individual cost of item</t>
  </si>
  <si>
    <t>Or Group Cost of item</t>
  </si>
  <si>
    <t>Initial assessment</t>
  </si>
  <si>
    <t>External examiners</t>
  </si>
  <si>
    <t>Staff travel expenses</t>
  </si>
  <si>
    <t>Software Licence 1</t>
  </si>
  <si>
    <t>Software Licence 2</t>
  </si>
  <si>
    <t>Software Licence 3</t>
  </si>
  <si>
    <t>Software Licence 4</t>
  </si>
  <si>
    <t>Software Licence 5</t>
  </si>
  <si>
    <t>Marketing</t>
  </si>
  <si>
    <t>Exhibitions / conference fees</t>
  </si>
  <si>
    <t>Reprographics</t>
  </si>
  <si>
    <t>Course materials</t>
  </si>
  <si>
    <t>Employer fees (Valid subcontractor)</t>
  </si>
  <si>
    <t>Registration for mandatory qualifications (exc licence to practice)</t>
  </si>
  <si>
    <t>Certification for mandatory qualifications (exc Maths and English)</t>
  </si>
  <si>
    <t>EPA Registration Fees</t>
  </si>
  <si>
    <t>Apprenticeship Skills Competitions (Administration)</t>
  </si>
  <si>
    <t>Apprenticeship Skills Competitions (Venue Hire)</t>
  </si>
  <si>
    <t>Apprenticeship Skills Competitions (Resources)</t>
  </si>
  <si>
    <t>Other administration costs not covered elsewhere</t>
  </si>
  <si>
    <t>Facilities rental</t>
  </si>
  <si>
    <t>Subcontractor management</t>
  </si>
  <si>
    <t>&lt;other 1&gt;</t>
  </si>
  <si>
    <t>&lt;other 2&gt;</t>
  </si>
  <si>
    <t>&lt;other 3&gt;</t>
  </si>
  <si>
    <t>&lt;other 4&gt;</t>
  </si>
  <si>
    <t>&lt;other 5 - editable annual cost item&gt;</t>
  </si>
  <si>
    <t>F</t>
  </si>
  <si>
    <t>Annual Overheads apportioned to apprenticeships excluding staff costs</t>
  </si>
  <si>
    <t>&lt;Overhead 1&gt;</t>
  </si>
  <si>
    <t>&lt;Overhead 2&gt;</t>
  </si>
  <si>
    <t>&lt;Overhead 3&gt;</t>
  </si>
  <si>
    <t>&lt;Overhead 4&gt;</t>
  </si>
  <si>
    <t>&lt;Overhead 5&gt;</t>
  </si>
  <si>
    <t>Annual Cost (excluding staff costs)</t>
  </si>
  <si>
    <t>Role Holders / Cost</t>
  </si>
  <si>
    <t>Role holders in year</t>
  </si>
  <si>
    <t>G</t>
  </si>
  <si>
    <t xml:space="preserve">Staff Costs - record below or put in F as an overhead value
</t>
  </si>
  <si>
    <t>Role Holder Average</t>
  </si>
  <si>
    <t>% of time spent linked to apprenticeships</t>
  </si>
  <si>
    <t>Individual role cost per annum (including on costs)</t>
  </si>
  <si>
    <t>&lt;Course Leader&gt;</t>
  </si>
  <si>
    <t>&lt;Programme tutor&gt;</t>
  </si>
  <si>
    <t>&lt;Skills coach&gt;</t>
  </si>
  <si>
    <t>&lt;Progress reviewer&gt;</t>
  </si>
  <si>
    <t>&lt;Placement officer&gt;</t>
  </si>
  <si>
    <t>&lt;Role holder 6&gt;</t>
  </si>
  <si>
    <t>&lt;Academic Manager not within the above&gt;</t>
  </si>
  <si>
    <t>&lt;Administrative Staff Type 1&gt;</t>
  </si>
  <si>
    <t>&lt;Administrative Staff Type 2&gt;</t>
  </si>
  <si>
    <t>&lt;Technicians&gt;</t>
  </si>
  <si>
    <t>&lt;Other 5&gt;</t>
  </si>
  <si>
    <t>&lt;Other 6&gt;</t>
  </si>
  <si>
    <t>&lt;Other 7&gt;</t>
  </si>
  <si>
    <t>&lt;Other 8&gt;</t>
  </si>
  <si>
    <t>&lt;Other 9&gt;</t>
  </si>
  <si>
    <t>&lt;Other 10&gt;</t>
  </si>
  <si>
    <t>Role holders</t>
  </si>
  <si>
    <t>G1</t>
  </si>
  <si>
    <t>Indicative Staff costs</t>
  </si>
  <si>
    <t>Year 1 Cost</t>
  </si>
  <si>
    <t>Year 2 Cost</t>
  </si>
  <si>
    <t>Year 3 Cost</t>
  </si>
  <si>
    <t>Year 4 Cost</t>
  </si>
  <si>
    <t>Year 5 Cost</t>
  </si>
  <si>
    <t>Year 6 Cost</t>
  </si>
  <si>
    <t>Staff Costs</t>
  </si>
  <si>
    <t>H</t>
  </si>
  <si>
    <t>Summary of Costs</t>
  </si>
  <si>
    <t>Type</t>
  </si>
  <si>
    <t>Set Up costs</t>
  </si>
  <si>
    <t>Individual group costs</t>
  </si>
  <si>
    <t>Overheads excluding staff costs</t>
  </si>
  <si>
    <t>Staff costs</t>
  </si>
  <si>
    <t>Total</t>
  </si>
  <si>
    <t>Cumulative</t>
  </si>
  <si>
    <t>Programme</t>
  </si>
  <si>
    <t>Standard</t>
  </si>
  <si>
    <t>Programme Leader</t>
  </si>
  <si>
    <t>Reference</t>
  </si>
  <si>
    <t>Part of the CFO Toolkit © UVAC 2025   All values are indicative and no liability will be accepted for any adverse interpretation</t>
  </si>
  <si>
    <t>This tool is designed to establish the costs of delivery of a given apprenticeship standard and can be used to estimate the projected cost of delivery of an individual cohort or the cost of a particular programme over time. 
It uses set up costs, individual costs (per apprentice or group) and then provision for overheads and then seperately staff costs. 
You can choose to record staff costs in the overheads section but do not duplicate values in the table. 
There are some useful indicative values in the tool, for example identifying the expected volume of apprentices based on retention which could help identify the need for projected administrators and other role holders. 
When completed you can establish projected costs of delivery. 
This tool is a part of the CFO Toolkit. 
V1 August 2025</t>
  </si>
  <si>
    <t>DLH</t>
  </si>
  <si>
    <t>1/8/25</t>
  </si>
  <si>
    <t>AA1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</si>
</sst>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quot;£&quot;#,##0.00"/>
  </numFmts>
  <fonts count="18" x14ac:knownFonts="1">
    <font>
      <sz val="11"/>
      <color theme="1"/>
      <name val="Aptos Narrow"/>
      <family val="2"/>
      <scheme val="minor"/>
    </font>
    <font>
      <b/>
      <sz val="11"/>
      <color theme="0"/>
      <name val="Aptos Narrow"/>
      <family val="2"/>
      <scheme val="minor"/>
    </font>
    <font>
      <b/>
      <sz val="12"/>
      <color theme="1"/>
      <name val="Calibri"/>
      <family val="2"/>
    </font>
    <font>
      <sz val="11"/>
      <color theme="1"/>
      <name val="Calibri"/>
      <family val="2"/>
    </font>
    <font>
      <sz val="12"/>
      <name val="Calibri"/>
      <family val="2"/>
    </font>
    <font>
      <sz val="9"/>
      <name val="Calibri"/>
      <family val="2"/>
    </font>
    <font>
      <sz val="12"/>
      <color theme="1"/>
      <name val="Calibri"/>
      <family val="2"/>
    </font>
    <font>
      <b/>
      <i/>
      <sz val="11"/>
      <color theme="0"/>
      <name val="Calibri"/>
      <family val="2"/>
    </font>
    <font>
      <b/>
      <sz val="16"/>
      <color theme="1"/>
      <name val="Calibri"/>
      <family val="2"/>
    </font>
    <font>
      <b/>
      <sz val="14"/>
      <color theme="1"/>
      <name val="Calibri"/>
      <family val="2"/>
    </font>
    <font>
      <b/>
      <sz val="11"/>
      <color theme="0"/>
      <name val="Calibri"/>
      <family val="2"/>
    </font>
    <font>
      <i/>
      <sz val="11"/>
      <color theme="0"/>
      <name val="Calibri"/>
      <family val="2"/>
    </font>
    <font>
      <sz val="11"/>
      <color theme="0"/>
      <name val="Calibri"/>
      <family val="2"/>
    </font>
    <font>
      <sz val="10"/>
      <color theme="1"/>
      <name val="Calibri"/>
      <family val="2"/>
    </font>
    <font>
      <b/>
      <sz val="10"/>
      <color theme="1"/>
      <name val="Calibri"/>
      <family val="2"/>
    </font>
    <font>
      <i/>
      <sz val="11"/>
      <color theme="1"/>
      <name val="Calibri"/>
      <family val="2"/>
    </font>
    <font>
      <i/>
      <sz val="12"/>
      <color theme="1"/>
      <name val="Calibri"/>
      <family val="2"/>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4">
    <xf numFmtId="0" fontId="0" fillId="0" borderId="0" xfId="0"/>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3" fillId="0" borderId="0" xfId="0" applyFont="1"/>
    <xf numFmtId="0" fontId="8" fillId="0" borderId="0" xfId="0" applyFont="1"/>
    <xf numFmtId="0" fontId="3" fillId="4" borderId="1" xfId="0" applyFont="1" applyFill="1" applyBorder="1"/>
    <xf numFmtId="0" fontId="1" fillId="6" borderId="0" xfId="0" applyFont="1" applyFill="1" applyAlignment="1">
      <alignment vertical="center"/>
    </xf>
    <xf numFmtId="0" fontId="7" fillId="6" borderId="1" xfId="0" applyFont="1" applyFill="1" applyBorder="1" applyAlignment="1">
      <alignment vertical="center"/>
    </xf>
    <xf numFmtId="0" fontId="0" fillId="0" borderId="0" xfId="0" applyAlignment="1">
      <alignment vertical="center"/>
    </xf>
    <xf numFmtId="0" fontId="3" fillId="0" borderId="1" xfId="0" applyFont="1" applyBorder="1" applyAlignment="1">
      <alignment vertical="center"/>
    </xf>
    <xf numFmtId="0" fontId="4" fillId="3" borderId="1" xfId="0" applyFont="1" applyFill="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4" borderId="1" xfId="0" applyFont="1" applyFill="1" applyBorder="1" applyAlignment="1">
      <alignment vertical="center"/>
    </xf>
    <xf numFmtId="1" fontId="4" fillId="4" borderId="1" xfId="0" applyNumberFormat="1" applyFont="1" applyFill="1" applyBorder="1" applyAlignment="1">
      <alignment vertical="center"/>
    </xf>
    <xf numFmtId="1" fontId="4" fillId="2" borderId="1" xfId="0" applyNumberFormat="1" applyFont="1" applyFill="1" applyBorder="1" applyAlignment="1">
      <alignment vertical="center"/>
    </xf>
    <xf numFmtId="1" fontId="5" fillId="2" borderId="1" xfId="0" applyNumberFormat="1" applyFont="1" applyFill="1" applyBorder="1" applyAlignment="1">
      <alignment vertical="center"/>
    </xf>
    <xf numFmtId="0" fontId="7" fillId="6" borderId="1" xfId="0" applyFont="1" applyFill="1" applyBorder="1" applyAlignment="1">
      <alignment vertical="center" wrapText="1"/>
    </xf>
    <xf numFmtId="0" fontId="9" fillId="0" borderId="0" xfId="0" applyFont="1"/>
    <xf numFmtId="0" fontId="10" fillId="6" borderId="0" xfId="0" applyFont="1" applyFill="1" applyAlignment="1">
      <alignment vertical="center" wrapText="1"/>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6" borderId="1" xfId="0" applyFont="1" applyFill="1" applyBorder="1" applyAlignment="1">
      <alignment vertical="center"/>
    </xf>
    <xf numFmtId="0" fontId="12" fillId="6" borderId="1" xfId="0" applyFont="1" applyFill="1" applyBorder="1" applyAlignment="1">
      <alignment vertical="center"/>
    </xf>
    <xf numFmtId="0" fontId="1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2" fillId="6"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0" fontId="3" fillId="0" borderId="0" xfId="0" applyFont="1" applyAlignment="1">
      <alignment horizontal="center" vertical="center"/>
    </xf>
    <xf numFmtId="10" fontId="3" fillId="4"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4" fillId="4"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6" fontId="13" fillId="4" borderId="1" xfId="0" applyNumberFormat="1" applyFont="1" applyFill="1" applyBorder="1" applyAlignment="1">
      <alignment horizontal="center" vertical="center" wrapText="1"/>
    </xf>
    <xf numFmtId="17" fontId="13" fillId="4" borderId="1" xfId="0" applyNumberFormat="1" applyFont="1" applyFill="1" applyBorder="1" applyAlignment="1">
      <alignment horizontal="center" vertical="center" wrapText="1"/>
    </xf>
    <xf numFmtId="0" fontId="3" fillId="2" borderId="1" xfId="0" applyFont="1" applyFill="1" applyBorder="1"/>
    <xf numFmtId="9" fontId="3" fillId="2" borderId="1" xfId="0" applyNumberFormat="1" applyFont="1" applyFill="1" applyBorder="1" applyAlignment="1">
      <alignment horizontal="center" vertical="center"/>
    </xf>
    <xf numFmtId="165" fontId="0" fillId="0" borderId="0" xfId="0" applyNumberFormat="1" applyAlignment="1">
      <alignment horizontal="center" vertical="center"/>
    </xf>
    <xf numFmtId="0" fontId="15" fillId="5" borderId="1" xfId="0" applyFont="1" applyFill="1" applyBorder="1" applyAlignment="1">
      <alignment horizontal="center" vertical="center" wrapText="1"/>
    </xf>
    <xf numFmtId="0" fontId="3" fillId="0" borderId="0" xfId="0" applyFont="1" applyAlignment="1">
      <alignment horizontal="right"/>
    </xf>
    <xf numFmtId="164" fontId="3" fillId="0" borderId="1" xfId="0" applyNumberFormat="1" applyFont="1" applyBorder="1"/>
    <xf numFmtId="164" fontId="3" fillId="0" borderId="3" xfId="0" applyNumberFormat="1" applyFont="1" applyBorder="1"/>
    <xf numFmtId="0" fontId="3" fillId="0" borderId="2" xfId="0" applyFont="1" applyBorder="1"/>
    <xf numFmtId="0" fontId="3" fillId="0" borderId="3" xfId="0" applyFont="1" applyBorder="1" applyAlignment="1">
      <alignment horizontal="right"/>
    </xf>
    <xf numFmtId="164" fontId="3" fillId="0" borderId="0" xfId="0" applyNumberFormat="1" applyFont="1" applyAlignment="1">
      <alignment horizontal="center" vertical="center"/>
    </xf>
    <xf numFmtId="164" fontId="0" fillId="0" borderId="0" xfId="0" applyNumberFormat="1" applyAlignment="1">
      <alignment horizontal="center" vertical="center"/>
    </xf>
    <xf numFmtId="0" fontId="11"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3" fillId="0" borderId="4" xfId="0" applyFont="1" applyBorder="1"/>
    <xf numFmtId="0" fontId="3" fillId="0" borderId="5" xfId="0" applyFont="1" applyBorder="1" applyAlignment="1">
      <alignment horizontal="right"/>
    </xf>
    <xf numFmtId="0" fontId="12" fillId="6" borderId="3" xfId="0" applyFont="1" applyFill="1" applyBorder="1" applyAlignment="1">
      <alignment horizontal="right" vertical="center" wrapText="1"/>
    </xf>
    <xf numFmtId="0" fontId="16" fillId="2" borderId="1" xfId="0" applyFont="1" applyFill="1" applyBorder="1" applyAlignment="1">
      <alignment horizontal="center" vertical="center" wrapText="1"/>
    </xf>
    <xf numFmtId="49" fontId="3" fillId="2" borderId="0" xfId="0" applyNumberFormat="1" applyFont="1" applyFill="1"/>
    <xf numFmtId="164" fontId="15" fillId="0" borderId="1" xfId="0" applyNumberFormat="1" applyFont="1" applyBorder="1"/>
    <xf numFmtId="0" fontId="0" fillId="0" borderId="0" xfId="0" applyAlignment="1">
      <alignment horizontal="center" vertical="center"/>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5" xfId="0" applyFont="1" applyBorder="1"/>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applyAlignment="1">
      <alignment horizontal="right"/>
    </xf>
    <xf numFmtId="164" fontId="3" fillId="0" borderId="20" xfId="0" applyNumberFormat="1" applyFont="1" applyBorder="1"/>
    <xf numFmtId="164" fontId="3" fillId="0" borderId="21" xfId="0" applyNumberFormat="1" applyFont="1" applyBorder="1"/>
    <xf numFmtId="0" fontId="3" fillId="0" borderId="22" xfId="0" applyFont="1" applyBorder="1"/>
    <xf numFmtId="164" fontId="3" fillId="0" borderId="23" xfId="0" applyNumberFormat="1"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applyAlignment="1">
      <alignment horizontal="right"/>
    </xf>
    <xf numFmtId="0" fontId="7" fillId="6" borderId="29" xfId="0" applyFont="1" applyFill="1" applyBorder="1" applyAlignment="1">
      <alignment vertical="center" wrapText="1"/>
    </xf>
    <xf numFmtId="0" fontId="11" fillId="6" borderId="30" xfId="0" applyFont="1" applyFill="1" applyBorder="1" applyAlignment="1">
      <alignment horizontal="center" vertical="center" wrapText="1"/>
    </xf>
    <xf numFmtId="0" fontId="12" fillId="6" borderId="31" xfId="0" applyFont="1" applyFill="1" applyBorder="1" applyAlignment="1">
      <alignment horizontal="right"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0" fillId="6" borderId="6" xfId="0" applyFont="1" applyFill="1" applyBorder="1" applyAlignment="1">
      <alignment vertical="center" wrapText="1"/>
    </xf>
    <xf numFmtId="0" fontId="3" fillId="0" borderId="1" xfId="0" applyFont="1" applyBorder="1" applyAlignment="1">
      <alignment horizontal="center" vertical="center"/>
    </xf>
    <xf numFmtId="2" fontId="3" fillId="7" borderId="1" xfId="0" applyNumberFormat="1" applyFont="1" applyFill="1" applyBorder="1" applyAlignment="1">
      <alignment horizontal="center" vertical="center"/>
    </xf>
    <xf numFmtId="0" fontId="17" fillId="0" borderId="3" xfId="0" applyFont="1" applyBorder="1" applyAlignment="1">
      <alignment horizontal="right"/>
    </xf>
    <xf numFmtId="164" fontId="17" fillId="0" borderId="3" xfId="0" applyNumberFormat="1" applyFont="1" applyBorder="1"/>
    <xf numFmtId="164" fontId="17" fillId="0" borderId="23" xfId="0" applyNumberFormat="1" applyFont="1" applyBorder="1"/>
    <xf numFmtId="164" fontId="17" fillId="0" borderId="27" xfId="0" applyNumberFormat="1" applyFont="1" applyBorder="1"/>
    <xf numFmtId="164" fontId="17" fillId="0" borderId="28" xfId="0" applyNumberFormat="1" applyFont="1" applyBorder="1"/>
    <xf numFmtId="0" fontId="15" fillId="0" borderId="0" xfId="0" applyFont="1"/>
    <xf numFmtId="164" fontId="15" fillId="0" borderId="0" xfId="0" applyNumberFormat="1" applyFont="1"/>
    <xf numFmtId="0" fontId="0" fillId="0" borderId="17"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24"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49" fontId="3" fillId="4" borderId="6" xfId="0" applyNumberFormat="1" applyFont="1" applyFill="1" applyBorder="1" applyAlignment="1">
      <alignment horizontal="center" vertical="center"/>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Summary of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 of Costs'!$F$8</c:f>
              <c:strCache>
                <c:ptCount val="1"/>
                <c:pt idx="0">
                  <c:v>Set Up costs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Costs'!$G$8:$L$8</c:f>
              <c:numCache>
                <c:formatCode>"£"#,##0</c:formatCode>
                <c:ptCount val="6"/>
                <c:pt idx="0">
                  <c:v>11000</c:v>
                </c:pt>
                <c:pt idx="1">
                  <c:v>0</c:v>
                </c:pt>
                <c:pt idx="2">
                  <c:v>0</c:v>
                </c:pt>
                <c:pt idx="3">
                  <c:v>0</c:v>
                </c:pt>
                <c:pt idx="4">
                  <c:v>0</c:v>
                </c:pt>
                <c:pt idx="5">
                  <c:v>0</c:v>
                </c:pt>
              </c:numCache>
            </c:numRef>
          </c:val>
          <c:smooth val="0"/>
          <c:extLst>
            <c:ext xmlns:c16="http://schemas.microsoft.com/office/drawing/2014/chart" uri="{C3380CC4-5D6E-409C-BE32-E72D297353CC}">
              <c16:uniqueId val="{00000000-35F5-4026-97D5-82A3F7B09C09}"/>
            </c:ext>
          </c:extLst>
        </c:ser>
        <c:ser>
          <c:idx val="1"/>
          <c:order val="1"/>
          <c:tx>
            <c:strRef>
              <c:f>'Summary of Costs'!$F$9</c:f>
              <c:strCache>
                <c:ptCount val="1"/>
                <c:pt idx="0">
                  <c:v>Individual group costs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Costs'!$G$9:$L$9</c:f>
              <c:numCache>
                <c:formatCode>"£"#,##0</c:formatCode>
                <c:ptCount val="6"/>
                <c:pt idx="0">
                  <c:v>15740</c:v>
                </c:pt>
                <c:pt idx="1">
                  <c:v>15740</c:v>
                </c:pt>
                <c:pt idx="2">
                  <c:v>15740</c:v>
                </c:pt>
                <c:pt idx="3">
                  <c:v>15740</c:v>
                </c:pt>
                <c:pt idx="4">
                  <c:v>15740</c:v>
                </c:pt>
                <c:pt idx="5">
                  <c:v>15740</c:v>
                </c:pt>
              </c:numCache>
            </c:numRef>
          </c:val>
          <c:smooth val="0"/>
          <c:extLst>
            <c:ext xmlns:c16="http://schemas.microsoft.com/office/drawing/2014/chart" uri="{C3380CC4-5D6E-409C-BE32-E72D297353CC}">
              <c16:uniqueId val="{00000001-35F5-4026-97D5-82A3F7B09C09}"/>
            </c:ext>
          </c:extLst>
        </c:ser>
        <c:ser>
          <c:idx val="2"/>
          <c:order val="2"/>
          <c:tx>
            <c:strRef>
              <c:f>'Summary of Costs'!$F$10</c:f>
              <c:strCache>
                <c:ptCount val="1"/>
                <c:pt idx="0">
                  <c:v>Overheads excluding staff costs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Costs'!$G$10:$L$10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35F5-4026-97D5-82A3F7B09C09}"/>
            </c:ext>
          </c:extLst>
        </c:ser>
        <c:ser>
          <c:idx val="3"/>
          <c:order val="3"/>
          <c:tx>
            <c:strRef>
              <c:f>'Summary of Costs'!$F$11</c:f>
              <c:strCache>
                <c:ptCount val="1"/>
                <c:pt idx="0">
                  <c:v>Staff costs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Costs'!$G$11:$L$11</c:f>
              <c:numCache>
                <c:formatCode>"£"#,##0</c:formatCode>
                <c:ptCount val="6"/>
                <c:pt idx="0">
                  <c:v>115000</c:v>
                </c:pt>
                <c:pt idx="1">
                  <c:v>115000</c:v>
                </c:pt>
                <c:pt idx="2">
                  <c:v>180000</c:v>
                </c:pt>
                <c:pt idx="3">
                  <c:v>180000</c:v>
                </c:pt>
                <c:pt idx="4">
                  <c:v>180000</c:v>
                </c:pt>
                <c:pt idx="5">
                  <c:v>180000</c:v>
                </c:pt>
              </c:numCache>
            </c:numRef>
          </c:val>
          <c:smooth val="0"/>
          <c:extLst>
            <c:ext xmlns:c16="http://schemas.microsoft.com/office/drawing/2014/chart" uri="{C3380CC4-5D6E-409C-BE32-E72D297353CC}">
              <c16:uniqueId val="{00000003-35F5-4026-97D5-82A3F7B09C09}"/>
            </c:ext>
          </c:extLst>
        </c:ser>
        <c:ser>
          <c:idx val="4"/>
          <c:order val="4"/>
          <c:tx>
            <c:strRef>
              <c:f>'Summary of Costs'!$F$12</c:f>
              <c:strCache>
                <c:ptCount val="1"/>
                <c:pt idx="0">
                  <c:v>Total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Costs'!$G$12:$L$12</c:f>
              <c:numCache>
                <c:formatCode>"£"#,##0</c:formatCode>
                <c:ptCount val="6"/>
                <c:pt idx="0">
                  <c:v>141740</c:v>
                </c:pt>
                <c:pt idx="1">
                  <c:v>130740</c:v>
                </c:pt>
                <c:pt idx="2">
                  <c:v>195740</c:v>
                </c:pt>
                <c:pt idx="3">
                  <c:v>195740</c:v>
                </c:pt>
                <c:pt idx="4">
                  <c:v>195740</c:v>
                </c:pt>
                <c:pt idx="5">
                  <c:v>195740</c:v>
                </c:pt>
              </c:numCache>
            </c:numRef>
          </c:val>
          <c:smooth val="0"/>
          <c:extLst>
            <c:ext xmlns:c16="http://schemas.microsoft.com/office/drawing/2014/chart" uri="{C3380CC4-5D6E-409C-BE32-E72D297353CC}">
              <c16:uniqueId val="{00000004-35F5-4026-97D5-82A3F7B09C09}"/>
            </c:ext>
          </c:extLst>
        </c:ser>
        <c:dLbls>
          <c:dLblPos val="t"/>
          <c:showLegendKey val="0"/>
          <c:showVal val="1"/>
          <c:showCatName val="0"/>
          <c:showSerName val="0"/>
          <c:showPercent val="0"/>
          <c:showBubbleSize val="0"/>
        </c:dLbls>
        <c:marker val="1"/>
        <c:smooth val="0"/>
        <c:axId val="209166352"/>
        <c:axId val="209167792"/>
      </c:lineChart>
      <c:catAx>
        <c:axId val="20916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7792"/>
        <c:crosses val="autoZero"/>
        <c:auto val="1"/>
        <c:lblAlgn val="ctr"/>
        <c:lblOffset val="100"/>
        <c:noMultiLvlLbl val="0"/>
      </c:catAx>
      <c:valAx>
        <c:axId val="209167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6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 of Costs'!$F$13</c:f>
              <c:strCache>
                <c:ptCount val="1"/>
                <c:pt idx="0">
                  <c:v>Cumulative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 of Costs'!$G$7:$L$7</c:f>
              <c:strCache>
                <c:ptCount val="6"/>
                <c:pt idx="0">
                  <c:v>Year 1 Cost</c:v>
                </c:pt>
                <c:pt idx="1">
                  <c:v>Year 2 Cost</c:v>
                </c:pt>
                <c:pt idx="2">
                  <c:v>Year 3 Cost</c:v>
                </c:pt>
                <c:pt idx="3">
                  <c:v>Year 4 Cost</c:v>
                </c:pt>
                <c:pt idx="4">
                  <c:v>Year 5 Cost</c:v>
                </c:pt>
                <c:pt idx="5">
                  <c:v>Year 6 Cost</c:v>
                </c:pt>
              </c:strCache>
            </c:strRef>
          </c:cat>
          <c:val>
            <c:numRef>
              <c:f>'Summary of Costs'!$G$13:$L$13</c:f>
              <c:numCache>
                <c:formatCode>"£"#,##0</c:formatCode>
                <c:ptCount val="6"/>
                <c:pt idx="0">
                  <c:v>141740</c:v>
                </c:pt>
                <c:pt idx="1">
                  <c:v>272480</c:v>
                </c:pt>
                <c:pt idx="2">
                  <c:v>468220</c:v>
                </c:pt>
                <c:pt idx="3">
                  <c:v>663960</c:v>
                </c:pt>
                <c:pt idx="4">
                  <c:v>859700</c:v>
                </c:pt>
                <c:pt idx="5">
                  <c:v>1055440</c:v>
                </c:pt>
              </c:numCache>
            </c:numRef>
          </c:val>
          <c:smooth val="0"/>
          <c:extLst>
            <c:ext xmlns:c16="http://schemas.microsoft.com/office/drawing/2014/chart" uri="{C3380CC4-5D6E-409C-BE32-E72D297353CC}">
              <c16:uniqueId val="{00000000-9DD7-4380-ABD4-DABB3FBA507B}"/>
            </c:ext>
          </c:extLst>
        </c:ser>
        <c:dLbls>
          <c:dLblPos val="t"/>
          <c:showLegendKey val="0"/>
          <c:showVal val="1"/>
          <c:showCatName val="0"/>
          <c:showSerName val="0"/>
          <c:showPercent val="0"/>
          <c:showBubbleSize val="0"/>
        </c:dLbls>
        <c:marker val="1"/>
        <c:smooth val="0"/>
        <c:axId val="202585376"/>
        <c:axId val="202585856"/>
      </c:lineChart>
      <c:catAx>
        <c:axId val="20258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85856"/>
        <c:crosses val="autoZero"/>
        <c:auto val="1"/>
        <c:lblAlgn val="ctr"/>
        <c:lblOffset val="100"/>
        <c:noMultiLvlLbl val="0"/>
      </c:catAx>
      <c:valAx>
        <c:axId val="2025858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853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382940</xdr:colOff>
      <xdr:row>0</xdr:row>
      <xdr:rowOff>41275</xdr:rowOff>
    </xdr:from>
    <xdr:to>
      <xdr:col>15</xdr:col>
      <xdr:colOff>7492</xdr:colOff>
      <xdr:row>2</xdr:row>
      <xdr:rowOff>101601</xdr:rowOff>
    </xdr:to>
    <xdr:pic>
      <xdr:nvPicPr>
        <xdr:cNvPr id="2" name="Picture 1">
          <a:extLst>
            <a:ext uri="{FF2B5EF4-FFF2-40B4-BE49-F238E27FC236}">
              <a16:creationId xmlns:a16="http://schemas.microsoft.com/office/drawing/2014/main" id="{27B41666-CB5B-F353-C570-B4F9D61C4E7C}"/>
            </a:ext>
          </a:extLst>
        </xdr:cNvPr>
        <xdr:cNvPicPr>
          <a:picLocks noChangeAspect="1"/>
        </xdr:cNvPicPr>
      </xdr:nvPicPr>
      <xdr:blipFill>
        <a:blip xmlns:r="http://schemas.openxmlformats.org/officeDocument/2006/relationships" r:embed="rId1"/>
        <a:stretch>
          <a:fillRect/>
        </a:stretch>
      </xdr:blipFill>
      <xdr:spPr>
        <a:xfrm>
          <a:off x="7698140" y="41275"/>
          <a:ext cx="1453352" cy="517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88900</xdr:colOff>
      <xdr:row>0</xdr:row>
      <xdr:rowOff>70445</xdr:rowOff>
    </xdr:from>
    <xdr:to>
      <xdr:col>10</xdr:col>
      <xdr:colOff>1088891</xdr:colOff>
      <xdr:row>3</xdr:row>
      <xdr:rowOff>53975</xdr:rowOff>
    </xdr:to>
    <xdr:pic>
      <xdr:nvPicPr>
        <xdr:cNvPr id="2" name="Picture 1">
          <a:extLst>
            <a:ext uri="{FF2B5EF4-FFF2-40B4-BE49-F238E27FC236}">
              <a16:creationId xmlns:a16="http://schemas.microsoft.com/office/drawing/2014/main" id="{5DB63E08-1C52-0A45-E43D-F34DA586F5CE}"/>
            </a:ext>
          </a:extLst>
        </xdr:cNvPr>
        <xdr:cNvPicPr>
          <a:picLocks noChangeAspect="1"/>
        </xdr:cNvPicPr>
      </xdr:nvPicPr>
      <xdr:blipFill>
        <a:blip xmlns:r="http://schemas.openxmlformats.org/officeDocument/2006/relationships" r:embed="rId1"/>
        <a:stretch>
          <a:fillRect/>
        </a:stretch>
      </xdr:blipFill>
      <xdr:spPr>
        <a:xfrm>
          <a:off x="15398750" y="70445"/>
          <a:ext cx="2117591" cy="751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574674</xdr:colOff>
      <xdr:row>15</xdr:row>
      <xdr:rowOff>168274</xdr:rowOff>
    </xdr:from>
    <xdr:to>
      <xdr:col>7</xdr:col>
      <xdr:colOff>457200</xdr:colOff>
      <xdr:row>42</xdr:row>
      <xdr:rowOff>82550</xdr:rowOff>
    </xdr:to>
    <xdr:graphicFrame macro="">
      <xdr:nvGraphicFramePr>
        <xdr:cNvPr id="2" name="Chart 1">
          <a:extLst>
            <a:ext uri="{FF2B5EF4-FFF2-40B4-BE49-F238E27FC236}">
              <a16:creationId xmlns:a16="http://schemas.microsoft.com/office/drawing/2014/main" id="{7C2F4EB2-C063-8DB4-1037-44422DF619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568324</xdr:colOff>
      <xdr:row>15</xdr:row>
      <xdr:rowOff>155574</xdr:rowOff>
    </xdr:from>
    <xdr:to>
      <xdr:col>12</xdr:col>
      <xdr:colOff>6350</xdr:colOff>
      <xdr:row>42</xdr:row>
      <xdr:rowOff>95250</xdr:rowOff>
    </xdr:to>
    <xdr:graphicFrame macro="">
      <xdr:nvGraphicFramePr>
        <xdr:cNvPr id="3" name="Chart 2">
          <a:extLst>
            <a:ext uri="{FF2B5EF4-FFF2-40B4-BE49-F238E27FC236}">
              <a16:creationId xmlns:a16="http://schemas.microsoft.com/office/drawing/2014/main" id="{CB346E4F-662E-4634-F929-641C33658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403209</xdr:colOff>
      <xdr:row>0</xdr:row>
      <xdr:rowOff>60325</xdr:rowOff>
    </xdr:from>
    <xdr:to>
      <xdr:col>11</xdr:col>
      <xdr:colOff>1372741</xdr:colOff>
      <xdr:row>1</xdr:row>
      <xdr:rowOff>212725</xdr:rowOff>
    </xdr:to>
    <xdr:pic>
      <xdr:nvPicPr>
        <xdr:cNvPr id="4" name="Picture 3">
          <a:extLst>
            <a:ext uri="{FF2B5EF4-FFF2-40B4-BE49-F238E27FC236}">
              <a16:creationId xmlns:a16="http://schemas.microsoft.com/office/drawing/2014/main" id="{43CEF57B-A23C-3593-529D-9FEF81D5FFE1}"/>
            </a:ext>
          </a:extLst>
        </xdr:cNvPr>
        <xdr:cNvPicPr>
          <a:picLocks noChangeAspect="1"/>
        </xdr:cNvPicPr>
      </xdr:nvPicPr>
      <xdr:blipFill>
        <a:blip xmlns:r="http://schemas.openxmlformats.org/officeDocument/2006/relationships" r:embed="rId3"/>
        <a:stretch>
          <a:fillRect/>
        </a:stretch>
      </xdr:blipFill>
      <xdr:spPr>
        <a:xfrm>
          <a:off x="12392009" y="60325"/>
          <a:ext cx="969532"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6DD-4D11-4A18-A902-E04B884437D4}">
  <sheetPr>
    <pageSetUpPr fitToPage="1"/>
  </sheetPr>
  <dimension ref="B2:O14"/>
  <sheetViews>
    <sheetView workbookViewId="0">
      <selection activeCell="I25" sqref="I25"/>
    </sheetView>
  </sheetViews>
  <sheetFormatPr defaultRowHeight="15" x14ac:dyDescent="0.25"/>
  <sheetData>
    <row r="2" spans="2:15" ht="21" x14ac:dyDescent="0.35">
      <c r="B2" s="4" t="s">
        <v>0</v>
      </c>
    </row>
    <row r="3" spans="2:15" ht="15.75" thickBot="1" x14ac:dyDescent="0.3"/>
    <row r="4" spans="2:15" ht="67.5" customHeight="1" x14ac:dyDescent="0.25">
      <c r="B4" s="104" t="s">
        <v>150</v>
      </c>
      <c r="C4" s="105"/>
      <c r="D4" s="105"/>
      <c r="E4" s="105"/>
      <c r="F4" s="105"/>
      <c r="G4" s="105"/>
      <c r="H4" s="105"/>
      <c r="I4" s="105"/>
      <c r="J4" s="105"/>
      <c r="K4" s="105"/>
      <c r="L4" s="105"/>
      <c r="M4" s="105"/>
      <c r="N4" s="105"/>
      <c r="O4" s="106"/>
    </row>
    <row r="5" spans="2:15" x14ac:dyDescent="0.25">
      <c r="B5" s="107"/>
      <c r="C5" s="108"/>
      <c r="D5" s="108"/>
      <c r="E5" s="108"/>
      <c r="F5" s="108"/>
      <c r="G5" s="108"/>
      <c r="H5" s="108"/>
      <c r="I5" s="108"/>
      <c r="J5" s="108"/>
      <c r="K5" s="108"/>
      <c r="L5" s="108"/>
      <c r="M5" s="108"/>
      <c r="N5" s="108"/>
      <c r="O5" s="109"/>
    </row>
    <row r="6" spans="2:15" x14ac:dyDescent="0.25">
      <c r="B6" s="107"/>
      <c r="C6" s="108"/>
      <c r="D6" s="108"/>
      <c r="E6" s="108"/>
      <c r="F6" s="108"/>
      <c r="G6" s="108"/>
      <c r="H6" s="108"/>
      <c r="I6" s="108"/>
      <c r="J6" s="108"/>
      <c r="K6" s="108"/>
      <c r="L6" s="108"/>
      <c r="M6" s="108"/>
      <c r="N6" s="108"/>
      <c r="O6" s="109"/>
    </row>
    <row r="7" spans="2:15" x14ac:dyDescent="0.25">
      <c r="B7" s="107"/>
      <c r="C7" s="108"/>
      <c r="D7" s="108"/>
      <c r="E7" s="108"/>
      <c r="F7" s="108"/>
      <c r="G7" s="108"/>
      <c r="H7" s="108"/>
      <c r="I7" s="108"/>
      <c r="J7" s="108"/>
      <c r="K7" s="108"/>
      <c r="L7" s="108"/>
      <c r="M7" s="108"/>
      <c r="N7" s="108"/>
      <c r="O7" s="109"/>
    </row>
    <row r="8" spans="2:15" x14ac:dyDescent="0.25">
      <c r="B8" s="107"/>
      <c r="C8" s="108"/>
      <c r="D8" s="108"/>
      <c r="E8" s="108"/>
      <c r="F8" s="108"/>
      <c r="G8" s="108"/>
      <c r="H8" s="108"/>
      <c r="I8" s="108"/>
      <c r="J8" s="108"/>
      <c r="K8" s="108"/>
      <c r="L8" s="108"/>
      <c r="M8" s="108"/>
      <c r="N8" s="108"/>
      <c r="O8" s="109"/>
    </row>
    <row r="9" spans="2:15" x14ac:dyDescent="0.25">
      <c r="B9" s="107"/>
      <c r="C9" s="108"/>
      <c r="D9" s="108"/>
      <c r="E9" s="108"/>
      <c r="F9" s="108"/>
      <c r="G9" s="108"/>
      <c r="H9" s="108"/>
      <c r="I9" s="108"/>
      <c r="J9" s="108"/>
      <c r="K9" s="108"/>
      <c r="L9" s="108"/>
      <c r="M9" s="108"/>
      <c r="N9" s="108"/>
      <c r="O9" s="109"/>
    </row>
    <row r="10" spans="2:15" x14ac:dyDescent="0.25">
      <c r="B10" s="107"/>
      <c r="C10" s="108"/>
      <c r="D10" s="108"/>
      <c r="E10" s="108"/>
      <c r="F10" s="108"/>
      <c r="G10" s="108"/>
      <c r="H10" s="108"/>
      <c r="I10" s="108"/>
      <c r="J10" s="108"/>
      <c r="K10" s="108"/>
      <c r="L10" s="108"/>
      <c r="M10" s="108"/>
      <c r="N10" s="108"/>
      <c r="O10" s="109"/>
    </row>
    <row r="11" spans="2:15" x14ac:dyDescent="0.25">
      <c r="B11" s="107"/>
      <c r="C11" s="108"/>
      <c r="D11" s="108"/>
      <c r="E11" s="108"/>
      <c r="F11" s="108"/>
      <c r="G11" s="108"/>
      <c r="H11" s="108"/>
      <c r="I11" s="108"/>
      <c r="J11" s="108"/>
      <c r="K11" s="108"/>
      <c r="L11" s="108"/>
      <c r="M11" s="108"/>
      <c r="N11" s="108"/>
      <c r="O11" s="109"/>
    </row>
    <row r="12" spans="2:15" x14ac:dyDescent="0.25">
      <c r="B12" s="107"/>
      <c r="C12" s="108"/>
      <c r="D12" s="108"/>
      <c r="E12" s="108"/>
      <c r="F12" s="108"/>
      <c r="G12" s="108"/>
      <c r="H12" s="108"/>
      <c r="I12" s="108"/>
      <c r="J12" s="108"/>
      <c r="K12" s="108"/>
      <c r="L12" s="108"/>
      <c r="M12" s="108"/>
      <c r="N12" s="108"/>
      <c r="O12" s="109"/>
    </row>
    <row r="13" spans="2:15" x14ac:dyDescent="0.25">
      <c r="B13" s="107"/>
      <c r="C13" s="108"/>
      <c r="D13" s="108"/>
      <c r="E13" s="108"/>
      <c r="F13" s="108"/>
      <c r="G13" s="108"/>
      <c r="H13" s="108"/>
      <c r="I13" s="108"/>
      <c r="J13" s="108"/>
      <c r="K13" s="108"/>
      <c r="L13" s="108"/>
      <c r="M13" s="108"/>
      <c r="N13" s="108"/>
      <c r="O13" s="109"/>
    </row>
    <row r="14" spans="2:15" ht="15.75" thickBot="1" x14ac:dyDescent="0.3">
      <c r="B14" s="110"/>
      <c r="C14" s="111"/>
      <c r="D14" s="111"/>
      <c r="E14" s="111"/>
      <c r="F14" s="111"/>
      <c r="G14" s="111"/>
      <c r="H14" s="111"/>
      <c r="I14" s="111"/>
      <c r="J14" s="111"/>
      <c r="K14" s="111"/>
      <c r="L14" s="111"/>
      <c r="M14" s="111"/>
      <c r="N14" s="111"/>
      <c r="O14" s="112"/>
    </row>
  </sheetData>
  <sheetProtection sheet="1" objects="1" scenarios="1"/>
  <mergeCells count="1">
    <mergeCell ref="B4:O14"/>
  </mergeCells>
  <pageMargins left="0.7" right="0.7" top="0.75" bottom="0.75" header="0.3" footer="0.3"/>
  <pageSetup paperSize="9" scale="59"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FD68-7BC7-435C-9302-97F06ACAAD15}">
  <sheetPr>
    <pageSetUpPr fitToPage="1"/>
  </sheetPr>
  <dimension ref="A2:L155"/>
  <sheetViews>
    <sheetView tabSelected="1" workbookViewId="0">
      <pane ySplit="3" topLeftCell="A4" activePane="bottomLeft" state="frozen"/>
      <selection pane="bottomLeft" activeCell="F3" sqref="F3"/>
    </sheetView>
  </sheetViews>
  <sheetFormatPr defaultRowHeight="15" x14ac:dyDescent="0.25"/>
  <cols>
    <col min="2" max="2" width="75.42578125" style="3" customWidth="1"/>
    <col min="3" max="3" width="42.140625" style="3" customWidth="1"/>
    <col min="4" max="4" width="17.7109375" style="3" customWidth="1"/>
    <col min="5" max="6" width="17.42578125" style="3" customWidth="1"/>
    <col min="7" max="11" width="16.7109375" style="3" customWidth="1"/>
    <col min="12" max="12" width="16" customWidth="1"/>
  </cols>
  <sheetData>
    <row r="2" spans="1:11" ht="21.75" thickBot="1" x14ac:dyDescent="0.4">
      <c r="B2" s="4" t="s">
        <v>0</v>
      </c>
      <c r="C2" s="3" t="s">
        <v>1</v>
      </c>
      <c r="E2" s="3" t="s">
        <v>2</v>
      </c>
      <c r="G2" s="36" t="s">
        <v>3</v>
      </c>
      <c r="H2" s="26" t="s">
        <v>153</v>
      </c>
    </row>
    <row r="3" spans="1:11" ht="23.25" customHeight="1" thickBot="1" x14ac:dyDescent="0.3">
      <c r="B3" s="3" t="s">
        <v>4</v>
      </c>
      <c r="C3" s="113" t="s">
        <v>151</v>
      </c>
      <c r="D3" s="62"/>
      <c r="E3" s="113" t="s">
        <v>152</v>
      </c>
      <c r="G3" s="36" t="s">
        <v>5</v>
      </c>
      <c r="H3" s="37">
        <v>0.04</v>
      </c>
    </row>
    <row r="5" spans="1:11" s="8" customFormat="1" ht="20.100000000000001" customHeight="1" x14ac:dyDescent="0.25">
      <c r="A5" s="6" t="s">
        <v>6</v>
      </c>
      <c r="B5" s="7" t="s">
        <v>7</v>
      </c>
      <c r="C5" s="23" t="s">
        <v>8</v>
      </c>
      <c r="D5" s="23"/>
      <c r="E5" s="23"/>
      <c r="F5" s="23"/>
      <c r="G5" s="24"/>
      <c r="H5" s="24"/>
      <c r="I5" s="24"/>
      <c r="J5" s="24"/>
      <c r="K5" s="24"/>
    </row>
    <row r="6" spans="1:11" s="8" customFormat="1" ht="20.100000000000001" customHeight="1" x14ac:dyDescent="0.25">
      <c r="B6" s="1" t="s">
        <v>9</v>
      </c>
      <c r="C6" s="22" t="s">
        <v>6</v>
      </c>
      <c r="D6" s="28"/>
      <c r="E6" s="28"/>
      <c r="F6" s="28"/>
      <c r="G6" s="28"/>
      <c r="H6" s="28"/>
      <c r="I6" s="28"/>
      <c r="J6" s="28"/>
      <c r="K6" s="28"/>
    </row>
    <row r="7" spans="1:11" s="8" customFormat="1" ht="20.100000000000001" customHeight="1" x14ac:dyDescent="0.25">
      <c r="B7" s="1" t="s">
        <v>10</v>
      </c>
      <c r="C7" s="22" t="s">
        <v>11</v>
      </c>
      <c r="D7" s="28"/>
      <c r="E7" s="28"/>
      <c r="F7" s="28"/>
      <c r="G7" s="28"/>
      <c r="H7" s="28"/>
      <c r="I7" s="28"/>
      <c r="J7" s="28"/>
      <c r="K7" s="28"/>
    </row>
    <row r="8" spans="1:11" s="8" customFormat="1" ht="20.100000000000001" customHeight="1" x14ac:dyDescent="0.25">
      <c r="B8" s="1" t="s">
        <v>12</v>
      </c>
      <c r="C8" s="22" t="s">
        <v>13</v>
      </c>
      <c r="D8" s="28"/>
      <c r="E8" s="28"/>
      <c r="F8" s="28"/>
      <c r="G8" s="28"/>
      <c r="H8" s="28"/>
      <c r="I8" s="28"/>
      <c r="J8" s="28"/>
      <c r="K8" s="28"/>
    </row>
    <row r="9" spans="1:11" s="8" customFormat="1" ht="20.100000000000001" customHeight="1" x14ac:dyDescent="0.25">
      <c r="B9" s="1" t="s">
        <v>14</v>
      </c>
      <c r="C9" s="22" t="s">
        <v>15</v>
      </c>
      <c r="D9" s="28"/>
      <c r="E9" s="28"/>
      <c r="F9" s="28"/>
      <c r="G9" s="28"/>
      <c r="H9" s="28"/>
      <c r="I9" s="28"/>
      <c r="J9" s="28"/>
      <c r="K9" s="28"/>
    </row>
    <row r="10" spans="1:11" s="8" customFormat="1" ht="20.100000000000001" customHeight="1" x14ac:dyDescent="0.25">
      <c r="B10" s="1" t="s">
        <v>16</v>
      </c>
      <c r="C10" s="22" t="s">
        <v>17</v>
      </c>
      <c r="D10" s="28"/>
      <c r="E10" s="28"/>
      <c r="F10" s="28"/>
      <c r="G10" s="28"/>
      <c r="H10" s="28"/>
      <c r="I10" s="28"/>
      <c r="J10" s="28"/>
      <c r="K10" s="28"/>
    </row>
    <row r="11" spans="1:11" s="8" customFormat="1" ht="20.100000000000001" customHeight="1" x14ac:dyDescent="0.25">
      <c r="B11" s="1" t="s">
        <v>18</v>
      </c>
      <c r="C11" s="22">
        <v>1</v>
      </c>
      <c r="D11" s="28"/>
      <c r="E11" s="28"/>
      <c r="F11" s="28"/>
      <c r="G11" s="28"/>
      <c r="H11" s="28"/>
      <c r="I11" s="28"/>
      <c r="J11" s="28"/>
      <c r="K11" s="28"/>
    </row>
    <row r="12" spans="1:11" s="8" customFormat="1" ht="20.100000000000001" customHeight="1" x14ac:dyDescent="0.25">
      <c r="B12" s="1" t="s">
        <v>19</v>
      </c>
      <c r="C12" s="44">
        <v>46023</v>
      </c>
      <c r="D12" s="28"/>
      <c r="E12" s="28"/>
      <c r="F12" s="28"/>
      <c r="G12" s="28"/>
      <c r="H12" s="28"/>
      <c r="I12" s="28"/>
      <c r="J12" s="28"/>
      <c r="K12" s="28"/>
    </row>
    <row r="13" spans="1:11" s="8" customFormat="1" ht="20.100000000000001" customHeight="1" x14ac:dyDescent="0.25">
      <c r="B13" s="1" t="s">
        <v>20</v>
      </c>
      <c r="C13" s="43">
        <v>10000</v>
      </c>
      <c r="D13" s="28"/>
      <c r="E13" s="28"/>
      <c r="F13" s="28"/>
      <c r="G13" s="28"/>
      <c r="H13" s="28"/>
      <c r="I13" s="28"/>
      <c r="J13" s="28"/>
      <c r="K13" s="28"/>
    </row>
    <row r="14" spans="1:11" s="8" customFormat="1" ht="20.100000000000001" customHeight="1" x14ac:dyDescent="0.25">
      <c r="B14" s="1" t="s">
        <v>21</v>
      </c>
      <c r="C14" s="43">
        <v>2000</v>
      </c>
      <c r="D14" s="28"/>
      <c r="E14" s="28"/>
      <c r="F14" s="28"/>
      <c r="G14" s="28"/>
      <c r="H14" s="28"/>
      <c r="I14" s="28"/>
      <c r="J14" s="28"/>
      <c r="K14" s="28"/>
    </row>
    <row r="15" spans="1:11" s="8" customFormat="1" ht="37.5" customHeight="1" x14ac:dyDescent="0.25">
      <c r="B15" s="1" t="s">
        <v>22</v>
      </c>
      <c r="C15" s="25">
        <v>30</v>
      </c>
      <c r="D15" s="28"/>
      <c r="E15" s="29"/>
      <c r="F15" s="29"/>
      <c r="G15" s="29"/>
      <c r="H15" s="29"/>
      <c r="I15" s="29"/>
      <c r="J15" s="29"/>
      <c r="K15" s="29"/>
    </row>
    <row r="16" spans="1:11" s="8" customFormat="1" ht="20.100000000000001" customHeight="1" x14ac:dyDescent="0.25">
      <c r="B16" s="2" t="s">
        <v>23</v>
      </c>
      <c r="C16" s="25">
        <v>3</v>
      </c>
      <c r="D16" s="28"/>
      <c r="E16" s="29"/>
      <c r="F16" s="29"/>
      <c r="G16" s="29"/>
      <c r="H16" s="29"/>
      <c r="I16" s="29"/>
      <c r="J16" s="29"/>
      <c r="K16" s="29"/>
    </row>
    <row r="17" spans="1:11" s="8" customFormat="1" ht="20.100000000000001" customHeight="1" x14ac:dyDescent="0.25">
      <c r="B17" s="15" t="s">
        <v>24</v>
      </c>
      <c r="C17" s="35">
        <v>0.1</v>
      </c>
      <c r="D17" s="28"/>
      <c r="E17" s="29"/>
      <c r="F17" s="29"/>
      <c r="G17" s="29"/>
      <c r="H17" s="29"/>
      <c r="I17" s="29"/>
      <c r="J17" s="29"/>
      <c r="K17" s="29"/>
    </row>
    <row r="18" spans="1:11" s="8" customFormat="1" ht="20.100000000000001" customHeight="1" x14ac:dyDescent="0.25">
      <c r="A18" s="6" t="s">
        <v>25</v>
      </c>
      <c r="B18" s="7" t="s">
        <v>26</v>
      </c>
      <c r="C18" s="23" t="s">
        <v>8</v>
      </c>
      <c r="D18" s="23"/>
      <c r="E18" s="23"/>
      <c r="F18" s="27" t="s">
        <v>27</v>
      </c>
      <c r="G18" s="27" t="s">
        <v>28</v>
      </c>
      <c r="H18" s="27" t="s">
        <v>29</v>
      </c>
      <c r="I18" s="27" t="s">
        <v>30</v>
      </c>
      <c r="J18" s="27" t="s">
        <v>31</v>
      </c>
      <c r="K18" s="27" t="s">
        <v>32</v>
      </c>
    </row>
    <row r="19" spans="1:11" s="8" customFormat="1" ht="20.100000000000001" customHeight="1" x14ac:dyDescent="0.25">
      <c r="B19" s="2" t="s">
        <v>33</v>
      </c>
      <c r="C19" s="29"/>
      <c r="D19" s="29"/>
      <c r="E19" s="29"/>
      <c r="F19" s="32">
        <v>20</v>
      </c>
      <c r="G19" s="32">
        <v>20</v>
      </c>
      <c r="H19" s="32">
        <v>20</v>
      </c>
      <c r="I19" s="32">
        <v>20</v>
      </c>
      <c r="J19" s="32">
        <v>20</v>
      </c>
      <c r="K19" s="32">
        <v>20</v>
      </c>
    </row>
    <row r="20" spans="1:11" s="8" customFormat="1" ht="20.100000000000001" customHeight="1" x14ac:dyDescent="0.25">
      <c r="B20" s="2" t="s">
        <v>34</v>
      </c>
      <c r="C20" s="29"/>
      <c r="D20" s="29"/>
      <c r="E20" s="29"/>
      <c r="F20" s="32">
        <v>1</v>
      </c>
      <c r="G20" s="32">
        <v>1</v>
      </c>
      <c r="H20" s="32">
        <v>1</v>
      </c>
      <c r="I20" s="32">
        <v>1</v>
      </c>
      <c r="J20" s="32">
        <v>1</v>
      </c>
      <c r="K20" s="32">
        <v>1</v>
      </c>
    </row>
    <row r="21" spans="1:11" s="8" customFormat="1" ht="20.100000000000001" customHeight="1" x14ac:dyDescent="0.25">
      <c r="B21" s="2" t="s">
        <v>35</v>
      </c>
      <c r="C21" s="29"/>
      <c r="D21" s="29"/>
      <c r="E21" s="29"/>
      <c r="F21" s="61">
        <f>F19*F20</f>
        <v>20</v>
      </c>
      <c r="G21" s="61">
        <f t="shared" ref="G21:K21" si="0">G19*G20</f>
        <v>20</v>
      </c>
      <c r="H21" s="61">
        <f t="shared" si="0"/>
        <v>20</v>
      </c>
      <c r="I21" s="61">
        <f t="shared" si="0"/>
        <v>20</v>
      </c>
      <c r="J21" s="61">
        <f t="shared" si="0"/>
        <v>20</v>
      </c>
      <c r="K21" s="61">
        <f t="shared" si="0"/>
        <v>20</v>
      </c>
    </row>
    <row r="22" spans="1:11" s="8" customFormat="1" ht="20.100000000000001" customHeight="1" x14ac:dyDescent="0.25">
      <c r="A22" s="6" t="s">
        <v>36</v>
      </c>
      <c r="B22" s="7" t="s">
        <v>37</v>
      </c>
      <c r="C22" s="30" t="s">
        <v>8</v>
      </c>
      <c r="D22" s="30"/>
      <c r="E22" s="30"/>
      <c r="F22" s="27"/>
      <c r="G22" s="27"/>
      <c r="H22" s="27"/>
      <c r="I22" s="27"/>
      <c r="J22" s="27"/>
      <c r="K22" s="27"/>
    </row>
    <row r="23" spans="1:11" s="8" customFormat="1" ht="20.100000000000001" customHeight="1" x14ac:dyDescent="0.25">
      <c r="B23" s="9" t="s">
        <v>38</v>
      </c>
      <c r="C23" s="33">
        <v>0.95</v>
      </c>
      <c r="D23" s="31"/>
      <c r="E23" s="29"/>
      <c r="F23" s="48">
        <f>IF(C$23="N/A", "N/A", F$21*C$23)</f>
        <v>19</v>
      </c>
      <c r="G23" s="48">
        <f>IF(C$23="N/A", "N/A", G$21*C$23)</f>
        <v>19</v>
      </c>
      <c r="H23" s="48">
        <f>IF(C$23="N/A", "N/A", H$21*C$23)</f>
        <v>19</v>
      </c>
      <c r="I23" s="48">
        <f>IF(C$23="N/A", "N/A", I$21*C$23)</f>
        <v>19</v>
      </c>
      <c r="J23" s="48">
        <f>IF(C$23="N/A", "N/A", J$21*C$23)</f>
        <v>19</v>
      </c>
      <c r="K23" s="48">
        <f>IF(C$23="N/A", "N/A", K$21*C$23)</f>
        <v>19</v>
      </c>
    </row>
    <row r="24" spans="1:11" s="8" customFormat="1" ht="20.100000000000001" customHeight="1" x14ac:dyDescent="0.25">
      <c r="B24" s="9" t="s">
        <v>39</v>
      </c>
      <c r="C24" s="33">
        <v>0.9</v>
      </c>
      <c r="D24" s="31"/>
      <c r="E24" s="29"/>
      <c r="F24" s="48">
        <f>IF(C$24="N/A", "N/A", F$21*C$24)</f>
        <v>18</v>
      </c>
      <c r="G24" s="48">
        <f>IF(C$24="N/A", "N/A", G$21*C$24)</f>
        <v>18</v>
      </c>
      <c r="H24" s="48">
        <f>IF(C$24="N/A", "N/A", H$21*C$24)</f>
        <v>18</v>
      </c>
      <c r="I24" s="48">
        <f>IF(C$24="N/A", "N/A", I$21*C$24)</f>
        <v>18</v>
      </c>
      <c r="J24" s="48">
        <f>IF(C$24="N/A", "N/A", J$21*C$24)</f>
        <v>18</v>
      </c>
      <c r="K24" s="48">
        <f>IF(C$24="N/A", "N/A", K$21*C$24)</f>
        <v>18</v>
      </c>
    </row>
    <row r="25" spans="1:11" s="8" customFormat="1" ht="20.100000000000001" customHeight="1" x14ac:dyDescent="0.25">
      <c r="B25" s="9" t="s">
        <v>40</v>
      </c>
      <c r="C25" s="33">
        <v>0.85</v>
      </c>
      <c r="D25" s="31"/>
      <c r="E25" s="29"/>
      <c r="F25" s="48">
        <f>IF(C$25="N/A", "N/A", F$21*C$25)</f>
        <v>17</v>
      </c>
      <c r="G25" s="48">
        <f>IF(C$25="N/A", "N/A", G$21*C$25)</f>
        <v>17</v>
      </c>
      <c r="H25" s="48">
        <f>IF(C$25="N/A", "N/A", H$21*C$25)</f>
        <v>17</v>
      </c>
      <c r="I25" s="48">
        <f>IF(C$25="N/A", "N/A", I$21*C$25)</f>
        <v>17</v>
      </c>
      <c r="J25" s="48">
        <f>IF(C$25="N/A", "N/A", J$21*C$25)</f>
        <v>17</v>
      </c>
      <c r="K25" s="48">
        <f>IF(C$25="N/A", "N/A", K$21*C$25)</f>
        <v>17</v>
      </c>
    </row>
    <row r="26" spans="1:11" s="8" customFormat="1" ht="20.100000000000001" customHeight="1" x14ac:dyDescent="0.25">
      <c r="B26" s="9" t="s">
        <v>41</v>
      </c>
      <c r="C26" s="33">
        <v>0.8</v>
      </c>
      <c r="D26" s="31"/>
      <c r="E26" s="29"/>
      <c r="F26" s="48">
        <f>IF(C$26="N/A", "N/A", F$21*C$26)</f>
        <v>16</v>
      </c>
      <c r="G26" s="48">
        <f>IF(C$26="N/A", "N/A", G$21*C$26)</f>
        <v>16</v>
      </c>
      <c r="H26" s="48">
        <f>IF(C$26="N/A", "N/A", H$21*C$26)</f>
        <v>16</v>
      </c>
      <c r="I26" s="48">
        <f>IF(C$26="N/A", "N/A", I$21*C$26)</f>
        <v>16</v>
      </c>
      <c r="J26" s="48">
        <f>IF(C$26="N/A", "N/A", J$21*C$26)</f>
        <v>16</v>
      </c>
      <c r="K26" s="48">
        <f>IF(C$26="N/A", "N/A", K$21*C$26)</f>
        <v>16</v>
      </c>
    </row>
    <row r="27" spans="1:11" s="8" customFormat="1" ht="20.100000000000001" customHeight="1" x14ac:dyDescent="0.25">
      <c r="B27" s="9" t="s">
        <v>42</v>
      </c>
      <c r="C27" s="33">
        <v>0.8</v>
      </c>
      <c r="D27" s="31"/>
      <c r="E27" s="29"/>
      <c r="F27" s="48">
        <f>IF(C$27="N/A", "N/A", F$21*C$27)</f>
        <v>16</v>
      </c>
      <c r="G27" s="48">
        <f>IF(C$27="N/A", "N/A", G$21*C$27)</f>
        <v>16</v>
      </c>
      <c r="H27" s="48">
        <f>IF(C$27="N/A", "N/A", H$21*C$27)</f>
        <v>16</v>
      </c>
      <c r="I27" s="48">
        <f>IF(C$27="N/A", "N/A", I$21*C$27)</f>
        <v>16</v>
      </c>
      <c r="J27" s="48">
        <f>IF(C$27="N/A", "N/A", J$21*C$27)</f>
        <v>16</v>
      </c>
      <c r="K27" s="48">
        <f>IF(C$27="N/A", "N/A", K$21*C$27)</f>
        <v>16</v>
      </c>
    </row>
    <row r="28" spans="1:11" s="8" customFormat="1" ht="20.100000000000001" customHeight="1" x14ac:dyDescent="0.25">
      <c r="B28" s="9" t="s">
        <v>43</v>
      </c>
      <c r="C28" s="33" t="s">
        <v>44</v>
      </c>
      <c r="D28" s="31"/>
      <c r="E28" s="29"/>
      <c r="F28" s="48" t="str">
        <f>IF(C$28="N/A", "N/A", F$21*C$28)</f>
        <v>N/A</v>
      </c>
      <c r="G28" s="48" t="str">
        <f>IF(C$28="N/A", "N/A", G$21*C$28)</f>
        <v>N/A</v>
      </c>
      <c r="H28" s="48" t="str">
        <f>IF(C$28="N/A", "N/A", H$21*C$28)</f>
        <v>N/A</v>
      </c>
      <c r="I28" s="48" t="str">
        <f>IF(C$28="N/A", "N/A", I$21*C$28)</f>
        <v>N/A</v>
      </c>
      <c r="J28" s="48" t="str">
        <f>IF(C$28="N/A", "N/A", J$21*C$28)</f>
        <v>N/A</v>
      </c>
      <c r="K28" s="48" t="str">
        <f>IF(C$28="N/A", "N/A", K$21*C$28)</f>
        <v>N/A</v>
      </c>
    </row>
    <row r="29" spans="1:11" s="8" customFormat="1" ht="20.100000000000001" customHeight="1" x14ac:dyDescent="0.25">
      <c r="B29" s="9" t="s">
        <v>45</v>
      </c>
      <c r="C29" s="33" t="s">
        <v>44</v>
      </c>
      <c r="D29" s="31"/>
      <c r="E29" s="29"/>
      <c r="F29" s="48" t="str">
        <f>IF(C$29="N/A", "N/A", F$21*C$29)</f>
        <v>N/A</v>
      </c>
      <c r="G29" s="48" t="str">
        <f>IF(C$29="N/A", "N/A", G$21*C$29)</f>
        <v>N/A</v>
      </c>
      <c r="H29" s="48" t="str">
        <f>IF(C$29="N/A", "N/A", H$21*C$29)</f>
        <v>N/A</v>
      </c>
      <c r="I29" s="48" t="str">
        <f>IF(C$29="N/A", "N/A", I$21*C$29)</f>
        <v>N/A</v>
      </c>
      <c r="J29" s="48" t="str">
        <f>IF(C$29="N/A", "N/A", J$21*C$29)</f>
        <v>N/A</v>
      </c>
      <c r="K29" s="48" t="str">
        <f>IF(C$29="N/A", "N/A", K$21*C$29)</f>
        <v>N/A</v>
      </c>
    </row>
    <row r="30" spans="1:11" s="8" customFormat="1" ht="20.100000000000001" customHeight="1" x14ac:dyDescent="0.25">
      <c r="A30" s="6" t="s">
        <v>46</v>
      </c>
      <c r="B30" s="7" t="s">
        <v>47</v>
      </c>
      <c r="C30" s="30"/>
      <c r="D30" s="30"/>
      <c r="E30" s="27"/>
      <c r="F30" s="24" t="s">
        <v>48</v>
      </c>
      <c r="G30" s="27"/>
      <c r="H30" s="24"/>
      <c r="I30" s="24"/>
      <c r="J30" s="24"/>
      <c r="K30" s="24"/>
    </row>
    <row r="31" spans="1:11" s="8" customFormat="1" ht="20.100000000000001" customHeight="1" x14ac:dyDescent="0.25">
      <c r="B31" s="10" t="s">
        <v>49</v>
      </c>
      <c r="C31" s="40">
        <v>5000</v>
      </c>
      <c r="D31" s="31"/>
      <c r="E31" s="31"/>
      <c r="F31" s="38">
        <f>C31</f>
        <v>5000</v>
      </c>
      <c r="G31" s="29"/>
      <c r="H31" s="29"/>
      <c r="I31" s="29"/>
      <c r="J31" s="29"/>
      <c r="K31" s="29"/>
    </row>
    <row r="32" spans="1:11" s="8" customFormat="1" ht="20.100000000000001" customHeight="1" x14ac:dyDescent="0.25">
      <c r="B32" s="10" t="s">
        <v>50</v>
      </c>
      <c r="C32" s="40">
        <v>2000</v>
      </c>
      <c r="D32" s="31"/>
      <c r="E32" s="31"/>
      <c r="F32" s="38">
        <f t="shared" ref="F32:F44" si="1">C32</f>
        <v>2000</v>
      </c>
      <c r="G32" s="29"/>
      <c r="H32" s="29"/>
      <c r="I32" s="29"/>
      <c r="J32" s="29"/>
      <c r="K32" s="29"/>
    </row>
    <row r="33" spans="1:12" s="8" customFormat="1" ht="20.100000000000001" customHeight="1" x14ac:dyDescent="0.25">
      <c r="B33" s="10" t="s">
        <v>51</v>
      </c>
      <c r="C33" s="40">
        <v>4000</v>
      </c>
      <c r="D33" s="31"/>
      <c r="E33" s="31"/>
      <c r="F33" s="38">
        <f t="shared" si="1"/>
        <v>4000</v>
      </c>
      <c r="G33" s="29"/>
      <c r="H33" s="29"/>
      <c r="I33" s="29"/>
      <c r="J33" s="29"/>
      <c r="K33" s="29"/>
    </row>
    <row r="34" spans="1:12" s="8" customFormat="1" ht="20.100000000000001" customHeight="1" x14ac:dyDescent="0.25">
      <c r="B34" s="11" t="s">
        <v>52</v>
      </c>
      <c r="C34" s="40">
        <v>0</v>
      </c>
      <c r="D34" s="31"/>
      <c r="E34" s="31"/>
      <c r="F34" s="38">
        <f t="shared" si="1"/>
        <v>0</v>
      </c>
      <c r="G34" s="29"/>
      <c r="H34" s="29"/>
      <c r="I34" s="29"/>
      <c r="J34" s="29"/>
      <c r="K34" s="29"/>
    </row>
    <row r="35" spans="1:12" s="8" customFormat="1" ht="20.100000000000001" customHeight="1" x14ac:dyDescent="0.25">
      <c r="B35" s="11" t="s">
        <v>53</v>
      </c>
      <c r="C35" s="40">
        <v>0</v>
      </c>
      <c r="D35" s="31"/>
      <c r="E35" s="31"/>
      <c r="F35" s="38">
        <f t="shared" si="1"/>
        <v>0</v>
      </c>
      <c r="G35" s="29"/>
      <c r="H35" s="29"/>
      <c r="I35" s="29"/>
      <c r="J35" s="29"/>
      <c r="K35" s="29"/>
    </row>
    <row r="36" spans="1:12" s="8" customFormat="1" ht="20.100000000000001" customHeight="1" x14ac:dyDescent="0.25">
      <c r="B36" s="10" t="s">
        <v>54</v>
      </c>
      <c r="C36" s="40">
        <v>0</v>
      </c>
      <c r="D36" s="31"/>
      <c r="E36" s="31"/>
      <c r="F36" s="38">
        <f t="shared" si="1"/>
        <v>0</v>
      </c>
      <c r="G36" s="29"/>
      <c r="H36" s="29"/>
      <c r="I36" s="29"/>
      <c r="J36" s="29"/>
      <c r="K36" s="29"/>
    </row>
    <row r="37" spans="1:12" s="8" customFormat="1" ht="20.100000000000001" customHeight="1" x14ac:dyDescent="0.25">
      <c r="B37" s="10" t="s">
        <v>55</v>
      </c>
      <c r="C37" s="40">
        <v>0</v>
      </c>
      <c r="D37" s="31"/>
      <c r="E37" s="31"/>
      <c r="F37" s="38">
        <f t="shared" si="1"/>
        <v>0</v>
      </c>
      <c r="G37" s="29"/>
      <c r="H37" s="29"/>
      <c r="I37" s="29"/>
      <c r="J37" s="29"/>
      <c r="K37" s="29"/>
    </row>
    <row r="38" spans="1:12" s="8" customFormat="1" ht="20.100000000000001" customHeight="1" x14ac:dyDescent="0.25">
      <c r="B38" s="10" t="s">
        <v>56</v>
      </c>
      <c r="C38" s="40">
        <v>0</v>
      </c>
      <c r="D38" s="31"/>
      <c r="E38" s="31"/>
      <c r="F38" s="38">
        <f t="shared" si="1"/>
        <v>0</v>
      </c>
      <c r="G38" s="29"/>
      <c r="H38" s="29"/>
      <c r="I38" s="29"/>
      <c r="J38" s="29"/>
      <c r="K38" s="29"/>
    </row>
    <row r="39" spans="1:12" s="8" customFormat="1" ht="20.100000000000001" customHeight="1" x14ac:dyDescent="0.25">
      <c r="B39" s="12" t="s">
        <v>57</v>
      </c>
      <c r="C39" s="40">
        <v>0</v>
      </c>
      <c r="D39" s="31"/>
      <c r="E39" s="31"/>
      <c r="F39" s="38">
        <f t="shared" si="1"/>
        <v>0</v>
      </c>
      <c r="G39" s="29"/>
      <c r="H39" s="29"/>
      <c r="I39" s="29"/>
      <c r="J39" s="29"/>
      <c r="K39" s="29"/>
    </row>
    <row r="40" spans="1:12" s="8" customFormat="1" ht="20.100000000000001" customHeight="1" x14ac:dyDescent="0.25">
      <c r="B40" s="13" t="s">
        <v>58</v>
      </c>
      <c r="C40" s="40">
        <v>0</v>
      </c>
      <c r="D40" s="31"/>
      <c r="E40" s="31"/>
      <c r="F40" s="38">
        <f t="shared" si="1"/>
        <v>0</v>
      </c>
      <c r="G40" s="29"/>
      <c r="H40" s="29"/>
      <c r="I40" s="29"/>
      <c r="J40" s="29"/>
      <c r="K40" s="29"/>
    </row>
    <row r="41" spans="1:12" s="8" customFormat="1" ht="20.100000000000001" customHeight="1" x14ac:dyDescent="0.25">
      <c r="B41" s="13" t="s">
        <v>59</v>
      </c>
      <c r="C41" s="40">
        <v>0</v>
      </c>
      <c r="D41" s="31"/>
      <c r="E41" s="31"/>
      <c r="F41" s="38">
        <f t="shared" si="1"/>
        <v>0</v>
      </c>
      <c r="G41" s="29"/>
      <c r="H41" s="29"/>
      <c r="I41" s="29"/>
      <c r="J41" s="29"/>
      <c r="K41" s="29"/>
    </row>
    <row r="42" spans="1:12" s="8" customFormat="1" ht="20.100000000000001" customHeight="1" x14ac:dyDescent="0.25">
      <c r="B42" s="13" t="s">
        <v>60</v>
      </c>
      <c r="C42" s="40">
        <v>0</v>
      </c>
      <c r="D42" s="31"/>
      <c r="E42" s="31"/>
      <c r="F42" s="38">
        <f t="shared" si="1"/>
        <v>0</v>
      </c>
      <c r="G42" s="29"/>
      <c r="H42" s="29"/>
      <c r="I42" s="29"/>
      <c r="J42" s="29"/>
      <c r="K42" s="29"/>
    </row>
    <row r="43" spans="1:12" s="8" customFormat="1" ht="20.100000000000001" customHeight="1" x14ac:dyDescent="0.25">
      <c r="B43" s="13" t="s">
        <v>61</v>
      </c>
      <c r="C43" s="40">
        <v>0</v>
      </c>
      <c r="D43" s="31"/>
      <c r="E43" s="31"/>
      <c r="F43" s="38">
        <f t="shared" si="1"/>
        <v>0</v>
      </c>
      <c r="G43" s="29"/>
      <c r="H43" s="29"/>
      <c r="I43" s="29"/>
      <c r="J43" s="29"/>
      <c r="K43" s="29"/>
      <c r="L43" s="64" t="s">
        <v>62</v>
      </c>
    </row>
    <row r="44" spans="1:12" s="8" customFormat="1" ht="20.100000000000001" customHeight="1" x14ac:dyDescent="0.25">
      <c r="B44" s="13" t="s">
        <v>63</v>
      </c>
      <c r="C44" s="40">
        <v>0</v>
      </c>
      <c r="D44" s="31"/>
      <c r="E44" s="31"/>
      <c r="F44" s="38">
        <f t="shared" si="1"/>
        <v>0</v>
      </c>
      <c r="G44" s="29"/>
      <c r="H44" s="29"/>
      <c r="I44" s="29"/>
      <c r="J44" s="29"/>
      <c r="K44" s="29"/>
      <c r="L44" s="39">
        <f>SUM(F31:F44)</f>
        <v>11000</v>
      </c>
    </row>
    <row r="45" spans="1:12" s="8" customFormat="1" ht="33.75" customHeight="1" x14ac:dyDescent="0.25">
      <c r="A45" s="6" t="s">
        <v>64</v>
      </c>
      <c r="B45" s="7" t="s">
        <v>65</v>
      </c>
      <c r="C45" s="30" t="s">
        <v>66</v>
      </c>
      <c r="D45" s="30"/>
      <c r="E45" s="21" t="s">
        <v>67</v>
      </c>
      <c r="F45" s="27" t="s">
        <v>27</v>
      </c>
      <c r="G45" s="27" t="s">
        <v>28</v>
      </c>
      <c r="H45" s="27" t="s">
        <v>29</v>
      </c>
      <c r="I45" s="27" t="s">
        <v>30</v>
      </c>
      <c r="J45" s="27" t="s">
        <v>31</v>
      </c>
      <c r="K45" s="27" t="s">
        <v>32</v>
      </c>
    </row>
    <row r="46" spans="1:12" s="8" customFormat="1" ht="20.100000000000001" customHeight="1" x14ac:dyDescent="0.25">
      <c r="B46" s="12" t="s">
        <v>68</v>
      </c>
      <c r="C46" s="40">
        <v>25</v>
      </c>
      <c r="D46" s="31"/>
      <c r="E46" s="40">
        <v>0</v>
      </c>
      <c r="F46" s="41">
        <f t="shared" ref="F46:F66" si="2">IF(E46&gt;C46,E46,C46*$F$19*$F$20)</f>
        <v>500</v>
      </c>
      <c r="G46" s="38">
        <f t="shared" ref="G46:G66" si="3">IF(E46&gt;C46,E46,C46*$G$19*$G$20)</f>
        <v>500</v>
      </c>
      <c r="H46" s="38">
        <f t="shared" ref="H46:H66" si="4">IF(E46&gt;C46,E46,C46*$H$19*$H$20)</f>
        <v>500</v>
      </c>
      <c r="I46" s="42">
        <f t="shared" ref="I46:I66" si="5">IF(E46&gt;C46,E46,C46*$I$19*$I$20)</f>
        <v>500</v>
      </c>
      <c r="J46" s="42">
        <f t="shared" ref="J46:J66" si="6">IF(E46&gt;C46,E46,C46*$J$19*$J$20)</f>
        <v>500</v>
      </c>
      <c r="K46" s="42">
        <f t="shared" ref="K46:K66" si="7">IF(E46&gt;C46,E46,C46*$K$19*$K$20)</f>
        <v>500</v>
      </c>
    </row>
    <row r="47" spans="1:12" s="8" customFormat="1" ht="20.100000000000001" customHeight="1" x14ac:dyDescent="0.25">
      <c r="B47" s="12" t="s">
        <v>69</v>
      </c>
      <c r="C47" s="40">
        <v>2</v>
      </c>
      <c r="D47" s="31"/>
      <c r="E47" s="40">
        <v>0</v>
      </c>
      <c r="F47" s="41">
        <f t="shared" si="2"/>
        <v>40</v>
      </c>
      <c r="G47" s="38">
        <f t="shared" si="3"/>
        <v>40</v>
      </c>
      <c r="H47" s="38">
        <f t="shared" si="4"/>
        <v>40</v>
      </c>
      <c r="I47" s="42">
        <f t="shared" si="5"/>
        <v>40</v>
      </c>
      <c r="J47" s="42">
        <f t="shared" si="6"/>
        <v>40</v>
      </c>
      <c r="K47" s="42">
        <f t="shared" si="7"/>
        <v>40</v>
      </c>
    </row>
    <row r="48" spans="1:12" s="8" customFormat="1" ht="20.100000000000001" customHeight="1" x14ac:dyDescent="0.25">
      <c r="B48" s="12" t="s">
        <v>70</v>
      </c>
      <c r="C48" s="40">
        <v>100</v>
      </c>
      <c r="D48" s="31"/>
      <c r="E48" s="40">
        <v>0</v>
      </c>
      <c r="F48" s="41">
        <f t="shared" si="2"/>
        <v>2000</v>
      </c>
      <c r="G48" s="38">
        <f t="shared" si="3"/>
        <v>2000</v>
      </c>
      <c r="H48" s="38">
        <f t="shared" si="4"/>
        <v>2000</v>
      </c>
      <c r="I48" s="42">
        <f t="shared" si="5"/>
        <v>2000</v>
      </c>
      <c r="J48" s="42">
        <f t="shared" si="6"/>
        <v>2000</v>
      </c>
      <c r="K48" s="42">
        <f t="shared" si="7"/>
        <v>2000</v>
      </c>
    </row>
    <row r="49" spans="2:11" s="8" customFormat="1" ht="20.100000000000001" customHeight="1" x14ac:dyDescent="0.25">
      <c r="B49" s="15" t="s">
        <v>71</v>
      </c>
      <c r="C49" s="40">
        <v>30</v>
      </c>
      <c r="D49" s="31"/>
      <c r="E49" s="40">
        <v>0</v>
      </c>
      <c r="F49" s="41">
        <f t="shared" si="2"/>
        <v>600</v>
      </c>
      <c r="G49" s="38">
        <f t="shared" si="3"/>
        <v>600</v>
      </c>
      <c r="H49" s="38">
        <f t="shared" si="4"/>
        <v>600</v>
      </c>
      <c r="I49" s="42">
        <f t="shared" si="5"/>
        <v>600</v>
      </c>
      <c r="J49" s="42">
        <f t="shared" si="6"/>
        <v>600</v>
      </c>
      <c r="K49" s="42">
        <f t="shared" si="7"/>
        <v>600</v>
      </c>
    </row>
    <row r="50" spans="2:11" s="8" customFormat="1" ht="20.100000000000001" customHeight="1" x14ac:dyDescent="0.25">
      <c r="B50" s="15" t="s">
        <v>72</v>
      </c>
      <c r="C50" s="40">
        <v>30</v>
      </c>
      <c r="D50" s="31"/>
      <c r="E50" s="40">
        <v>0</v>
      </c>
      <c r="F50" s="41">
        <f t="shared" si="2"/>
        <v>600</v>
      </c>
      <c r="G50" s="38">
        <f t="shared" si="3"/>
        <v>600</v>
      </c>
      <c r="H50" s="38">
        <f t="shared" si="4"/>
        <v>600</v>
      </c>
      <c r="I50" s="42">
        <f t="shared" si="5"/>
        <v>600</v>
      </c>
      <c r="J50" s="42">
        <f t="shared" si="6"/>
        <v>600</v>
      </c>
      <c r="K50" s="42">
        <f t="shared" si="7"/>
        <v>600</v>
      </c>
    </row>
    <row r="51" spans="2:11" s="8" customFormat="1" ht="20.100000000000001" customHeight="1" x14ac:dyDescent="0.25">
      <c r="B51" s="15" t="s">
        <v>73</v>
      </c>
      <c r="C51" s="40">
        <v>0</v>
      </c>
      <c r="D51" s="31"/>
      <c r="E51" s="40">
        <v>0</v>
      </c>
      <c r="F51" s="41">
        <f t="shared" si="2"/>
        <v>0</v>
      </c>
      <c r="G51" s="38">
        <f t="shared" si="3"/>
        <v>0</v>
      </c>
      <c r="H51" s="38">
        <f t="shared" si="4"/>
        <v>0</v>
      </c>
      <c r="I51" s="42">
        <f t="shared" si="5"/>
        <v>0</v>
      </c>
      <c r="J51" s="42">
        <f t="shared" si="6"/>
        <v>0</v>
      </c>
      <c r="K51" s="42">
        <f t="shared" si="7"/>
        <v>0</v>
      </c>
    </row>
    <row r="52" spans="2:11" s="8" customFormat="1" ht="20.100000000000001" customHeight="1" x14ac:dyDescent="0.25">
      <c r="B52" s="15" t="s">
        <v>74</v>
      </c>
      <c r="C52" s="40">
        <v>0</v>
      </c>
      <c r="D52" s="31"/>
      <c r="E52" s="40">
        <v>0</v>
      </c>
      <c r="F52" s="41">
        <f t="shared" si="2"/>
        <v>0</v>
      </c>
      <c r="G52" s="38">
        <f t="shared" si="3"/>
        <v>0</v>
      </c>
      <c r="H52" s="38">
        <f t="shared" si="4"/>
        <v>0</v>
      </c>
      <c r="I52" s="42">
        <f t="shared" si="5"/>
        <v>0</v>
      </c>
      <c r="J52" s="42">
        <f t="shared" si="6"/>
        <v>0</v>
      </c>
      <c r="K52" s="42">
        <f t="shared" si="7"/>
        <v>0</v>
      </c>
    </row>
    <row r="53" spans="2:11" s="8" customFormat="1" ht="20.100000000000001" customHeight="1" x14ac:dyDescent="0.25">
      <c r="B53" s="15" t="s">
        <v>75</v>
      </c>
      <c r="C53" s="40">
        <v>0</v>
      </c>
      <c r="D53" s="31"/>
      <c r="E53" s="40">
        <v>0</v>
      </c>
      <c r="F53" s="41">
        <f t="shared" si="2"/>
        <v>0</v>
      </c>
      <c r="G53" s="38">
        <f t="shared" si="3"/>
        <v>0</v>
      </c>
      <c r="H53" s="38">
        <f t="shared" si="4"/>
        <v>0</v>
      </c>
      <c r="I53" s="42">
        <f t="shared" si="5"/>
        <v>0</v>
      </c>
      <c r="J53" s="42">
        <f t="shared" si="6"/>
        <v>0</v>
      </c>
      <c r="K53" s="42">
        <f t="shared" si="7"/>
        <v>0</v>
      </c>
    </row>
    <row r="54" spans="2:11" s="8" customFormat="1" ht="20.100000000000001" customHeight="1" x14ac:dyDescent="0.25">
      <c r="B54" s="15" t="s">
        <v>76</v>
      </c>
      <c r="C54" s="40">
        <v>0</v>
      </c>
      <c r="D54" s="31"/>
      <c r="E54" s="40">
        <v>3000</v>
      </c>
      <c r="F54" s="41">
        <f t="shared" si="2"/>
        <v>3000</v>
      </c>
      <c r="G54" s="38">
        <f t="shared" si="3"/>
        <v>3000</v>
      </c>
      <c r="H54" s="38">
        <f t="shared" si="4"/>
        <v>3000</v>
      </c>
      <c r="I54" s="42">
        <f t="shared" si="5"/>
        <v>3000</v>
      </c>
      <c r="J54" s="42">
        <f t="shared" si="6"/>
        <v>3000</v>
      </c>
      <c r="K54" s="42">
        <f t="shared" si="7"/>
        <v>3000</v>
      </c>
    </row>
    <row r="55" spans="2:11" s="8" customFormat="1" ht="20.100000000000001" customHeight="1" x14ac:dyDescent="0.25">
      <c r="B55" s="15" t="s">
        <v>77</v>
      </c>
      <c r="C55" s="40">
        <v>0</v>
      </c>
      <c r="D55" s="31"/>
      <c r="E55" s="40">
        <v>0</v>
      </c>
      <c r="F55" s="41">
        <f t="shared" si="2"/>
        <v>0</v>
      </c>
      <c r="G55" s="38">
        <f t="shared" si="3"/>
        <v>0</v>
      </c>
      <c r="H55" s="38">
        <f t="shared" si="4"/>
        <v>0</v>
      </c>
      <c r="I55" s="42">
        <f t="shared" si="5"/>
        <v>0</v>
      </c>
      <c r="J55" s="42">
        <f t="shared" si="6"/>
        <v>0</v>
      </c>
      <c r="K55" s="42">
        <f t="shared" si="7"/>
        <v>0</v>
      </c>
    </row>
    <row r="56" spans="2:11" s="8" customFormat="1" ht="20.100000000000001" customHeight="1" x14ac:dyDescent="0.25">
      <c r="B56" s="15" t="s">
        <v>78</v>
      </c>
      <c r="C56" s="40">
        <v>0</v>
      </c>
      <c r="D56" s="31"/>
      <c r="E56" s="40">
        <v>0</v>
      </c>
      <c r="F56" s="41">
        <f t="shared" si="2"/>
        <v>0</v>
      </c>
      <c r="G56" s="38">
        <f t="shared" si="3"/>
        <v>0</v>
      </c>
      <c r="H56" s="38">
        <f t="shared" si="4"/>
        <v>0</v>
      </c>
      <c r="I56" s="42">
        <f t="shared" si="5"/>
        <v>0</v>
      </c>
      <c r="J56" s="42">
        <f t="shared" si="6"/>
        <v>0</v>
      </c>
      <c r="K56" s="42">
        <f t="shared" si="7"/>
        <v>0</v>
      </c>
    </row>
    <row r="57" spans="2:11" s="8" customFormat="1" ht="20.100000000000001" customHeight="1" x14ac:dyDescent="0.25">
      <c r="B57" s="15" t="s">
        <v>79</v>
      </c>
      <c r="C57" s="40">
        <v>50</v>
      </c>
      <c r="D57" s="31"/>
      <c r="E57" s="40">
        <v>0</v>
      </c>
      <c r="F57" s="41">
        <f t="shared" si="2"/>
        <v>1000</v>
      </c>
      <c r="G57" s="38">
        <f t="shared" si="3"/>
        <v>1000</v>
      </c>
      <c r="H57" s="38">
        <f t="shared" si="4"/>
        <v>1000</v>
      </c>
      <c r="I57" s="42">
        <f t="shared" si="5"/>
        <v>1000</v>
      </c>
      <c r="J57" s="42">
        <f t="shared" si="6"/>
        <v>1000</v>
      </c>
      <c r="K57" s="42">
        <f t="shared" si="7"/>
        <v>1000</v>
      </c>
    </row>
    <row r="58" spans="2:11" s="8" customFormat="1" ht="20.100000000000001" customHeight="1" x14ac:dyDescent="0.25">
      <c r="B58" s="15" t="s">
        <v>80</v>
      </c>
      <c r="C58" s="40">
        <v>0</v>
      </c>
      <c r="D58" s="31"/>
      <c r="E58" s="40">
        <v>0</v>
      </c>
      <c r="F58" s="41">
        <f t="shared" si="2"/>
        <v>0</v>
      </c>
      <c r="G58" s="38">
        <f t="shared" si="3"/>
        <v>0</v>
      </c>
      <c r="H58" s="38">
        <f t="shared" si="4"/>
        <v>0</v>
      </c>
      <c r="I58" s="42">
        <f t="shared" si="5"/>
        <v>0</v>
      </c>
      <c r="J58" s="42">
        <f t="shared" si="6"/>
        <v>0</v>
      </c>
      <c r="K58" s="42">
        <f t="shared" si="7"/>
        <v>0</v>
      </c>
    </row>
    <row r="59" spans="2:11" s="8" customFormat="1" ht="20.100000000000001" customHeight="1" x14ac:dyDescent="0.25">
      <c r="B59" s="16" t="s">
        <v>81</v>
      </c>
      <c r="C59" s="40">
        <v>0</v>
      </c>
      <c r="D59" s="31"/>
      <c r="E59" s="40">
        <v>0</v>
      </c>
      <c r="F59" s="41">
        <f t="shared" si="2"/>
        <v>0</v>
      </c>
      <c r="G59" s="38">
        <f t="shared" si="3"/>
        <v>0</v>
      </c>
      <c r="H59" s="38">
        <f t="shared" si="4"/>
        <v>0</v>
      </c>
      <c r="I59" s="42">
        <f t="shared" si="5"/>
        <v>0</v>
      </c>
      <c r="J59" s="42">
        <f t="shared" si="6"/>
        <v>0</v>
      </c>
      <c r="K59" s="42">
        <f t="shared" si="7"/>
        <v>0</v>
      </c>
    </row>
    <row r="60" spans="2:11" s="8" customFormat="1" ht="20.100000000000001" customHeight="1" x14ac:dyDescent="0.25">
      <c r="B60" s="16" t="s">
        <v>82</v>
      </c>
      <c r="C60" s="40">
        <v>0</v>
      </c>
      <c r="D60" s="31"/>
      <c r="E60" s="40">
        <v>0</v>
      </c>
      <c r="F60" s="41">
        <f t="shared" si="2"/>
        <v>0</v>
      </c>
      <c r="G60" s="38">
        <f t="shared" si="3"/>
        <v>0</v>
      </c>
      <c r="H60" s="38">
        <f t="shared" si="4"/>
        <v>0</v>
      </c>
      <c r="I60" s="42">
        <f t="shared" si="5"/>
        <v>0</v>
      </c>
      <c r="J60" s="42">
        <f t="shared" si="6"/>
        <v>0</v>
      </c>
      <c r="K60" s="42">
        <f t="shared" si="7"/>
        <v>0</v>
      </c>
    </row>
    <row r="61" spans="2:11" s="8" customFormat="1" ht="20.100000000000001" customHeight="1" x14ac:dyDescent="0.25">
      <c r="B61" s="16" t="s">
        <v>83</v>
      </c>
      <c r="C61" s="40">
        <v>400</v>
      </c>
      <c r="D61" s="31"/>
      <c r="E61" s="40">
        <v>0</v>
      </c>
      <c r="F61" s="41">
        <f t="shared" si="2"/>
        <v>8000</v>
      </c>
      <c r="G61" s="38">
        <f t="shared" si="3"/>
        <v>8000</v>
      </c>
      <c r="H61" s="38">
        <f t="shared" si="4"/>
        <v>8000</v>
      </c>
      <c r="I61" s="42">
        <f t="shared" si="5"/>
        <v>8000</v>
      </c>
      <c r="J61" s="42">
        <f t="shared" si="6"/>
        <v>8000</v>
      </c>
      <c r="K61" s="42">
        <f t="shared" si="7"/>
        <v>8000</v>
      </c>
    </row>
    <row r="62" spans="2:11" s="8" customFormat="1" ht="20.100000000000001" customHeight="1" x14ac:dyDescent="0.25">
      <c r="B62" s="15" t="s">
        <v>84</v>
      </c>
      <c r="C62" s="40">
        <v>0</v>
      </c>
      <c r="D62" s="31"/>
      <c r="E62" s="40">
        <v>0</v>
      </c>
      <c r="F62" s="41">
        <f t="shared" si="2"/>
        <v>0</v>
      </c>
      <c r="G62" s="38">
        <f t="shared" si="3"/>
        <v>0</v>
      </c>
      <c r="H62" s="38">
        <f t="shared" si="4"/>
        <v>0</v>
      </c>
      <c r="I62" s="42">
        <f t="shared" si="5"/>
        <v>0</v>
      </c>
      <c r="J62" s="42">
        <f t="shared" si="6"/>
        <v>0</v>
      </c>
      <c r="K62" s="42">
        <f t="shared" si="7"/>
        <v>0</v>
      </c>
    </row>
    <row r="63" spans="2:11" s="8" customFormat="1" ht="20.100000000000001" customHeight="1" x14ac:dyDescent="0.25">
      <c r="B63" s="15" t="s">
        <v>85</v>
      </c>
      <c r="C63" s="40">
        <v>0</v>
      </c>
      <c r="D63" s="31"/>
      <c r="E63" s="40">
        <v>0</v>
      </c>
      <c r="F63" s="41">
        <f t="shared" si="2"/>
        <v>0</v>
      </c>
      <c r="G63" s="38">
        <f t="shared" si="3"/>
        <v>0</v>
      </c>
      <c r="H63" s="38">
        <f t="shared" si="4"/>
        <v>0</v>
      </c>
      <c r="I63" s="42">
        <f t="shared" si="5"/>
        <v>0</v>
      </c>
      <c r="J63" s="42">
        <f t="shared" si="6"/>
        <v>0</v>
      </c>
      <c r="K63" s="42">
        <f t="shared" si="7"/>
        <v>0</v>
      </c>
    </row>
    <row r="64" spans="2:11" s="8" customFormat="1" ht="20.100000000000001" customHeight="1" x14ac:dyDescent="0.25">
      <c r="B64" s="15" t="s">
        <v>86</v>
      </c>
      <c r="C64" s="40">
        <v>0</v>
      </c>
      <c r="D64" s="31"/>
      <c r="E64" s="40">
        <v>0</v>
      </c>
      <c r="F64" s="41">
        <f t="shared" si="2"/>
        <v>0</v>
      </c>
      <c r="G64" s="38">
        <f t="shared" si="3"/>
        <v>0</v>
      </c>
      <c r="H64" s="38">
        <f t="shared" si="4"/>
        <v>0</v>
      </c>
      <c r="I64" s="42">
        <f t="shared" si="5"/>
        <v>0</v>
      </c>
      <c r="J64" s="42">
        <f t="shared" si="6"/>
        <v>0</v>
      </c>
      <c r="K64" s="42">
        <f t="shared" si="7"/>
        <v>0</v>
      </c>
    </row>
    <row r="65" spans="1:12" s="8" customFormat="1" ht="20.100000000000001" customHeight="1" x14ac:dyDescent="0.25">
      <c r="B65" s="15" t="s">
        <v>87</v>
      </c>
      <c r="C65" s="40">
        <v>0</v>
      </c>
      <c r="D65" s="31"/>
      <c r="E65" s="40">
        <v>0</v>
      </c>
      <c r="F65" s="41">
        <f t="shared" si="2"/>
        <v>0</v>
      </c>
      <c r="G65" s="38">
        <f t="shared" si="3"/>
        <v>0</v>
      </c>
      <c r="H65" s="38">
        <f t="shared" si="4"/>
        <v>0</v>
      </c>
      <c r="I65" s="42">
        <f t="shared" si="5"/>
        <v>0</v>
      </c>
      <c r="J65" s="42">
        <f t="shared" si="6"/>
        <v>0</v>
      </c>
      <c r="K65" s="42">
        <f t="shared" si="7"/>
        <v>0</v>
      </c>
    </row>
    <row r="66" spans="1:12" s="8" customFormat="1" ht="20.100000000000001" customHeight="1" x14ac:dyDescent="0.25">
      <c r="B66" s="15" t="s">
        <v>88</v>
      </c>
      <c r="C66" s="40">
        <v>0</v>
      </c>
      <c r="D66" s="31"/>
      <c r="E66" s="40">
        <v>0</v>
      </c>
      <c r="F66" s="41">
        <f t="shared" si="2"/>
        <v>0</v>
      </c>
      <c r="G66" s="38">
        <f t="shared" si="3"/>
        <v>0</v>
      </c>
      <c r="H66" s="38">
        <f t="shared" si="4"/>
        <v>0</v>
      </c>
      <c r="I66" s="42">
        <f t="shared" si="5"/>
        <v>0</v>
      </c>
      <c r="J66" s="42">
        <f t="shared" si="6"/>
        <v>0</v>
      </c>
      <c r="K66" s="42">
        <f t="shared" si="7"/>
        <v>0</v>
      </c>
    </row>
    <row r="67" spans="1:12" s="8" customFormat="1" ht="20.100000000000001" customHeight="1" x14ac:dyDescent="0.25">
      <c r="B67" s="15" t="s">
        <v>89</v>
      </c>
      <c r="C67" s="40">
        <v>0</v>
      </c>
      <c r="D67" s="31"/>
      <c r="E67" s="40">
        <v>0</v>
      </c>
      <c r="F67" s="41">
        <f t="shared" ref="F67" si="8">IF(E67&gt;C67,E67,C67*$F$19*$F$20)</f>
        <v>0</v>
      </c>
      <c r="G67" s="38">
        <f t="shared" ref="G67" si="9">IF(E67&gt;C67,E67,C67*$G$19*$G$20)</f>
        <v>0</v>
      </c>
      <c r="H67" s="38">
        <f t="shared" ref="H67" si="10">IF(E67&gt;C67,E67,C67*$H$19*$H$20)</f>
        <v>0</v>
      </c>
      <c r="I67" s="42">
        <f t="shared" ref="I67" si="11">IF(E67&gt;C67,E67,C67*$I$19*$I$20)</f>
        <v>0</v>
      </c>
      <c r="J67" s="42">
        <f t="shared" ref="J67" si="12">IF(E67&gt;C67,E67,C67*$J$19*$J$20)</f>
        <v>0</v>
      </c>
      <c r="K67" s="42">
        <f t="shared" ref="K67" si="13">IF(E67&gt;C67,E67,C67*$K$19*$K$20)</f>
        <v>0</v>
      </c>
    </row>
    <row r="68" spans="1:12" s="8" customFormat="1" ht="20.100000000000001" customHeight="1" x14ac:dyDescent="0.25">
      <c r="B68" s="14" t="s">
        <v>90</v>
      </c>
      <c r="C68" s="40">
        <v>0</v>
      </c>
      <c r="D68" s="31"/>
      <c r="E68" s="40">
        <v>0</v>
      </c>
      <c r="F68" s="41">
        <f>IF(E68&gt;C68,E68,C68*$F$19*$F$20)</f>
        <v>0</v>
      </c>
      <c r="G68" s="38">
        <f>IF(E68&gt;C68,E68,C68*$G$19*$G$20)</f>
        <v>0</v>
      </c>
      <c r="H68" s="38">
        <f>IF(E68&gt;C68,E68,C68*$H$19*$H$20)</f>
        <v>0</v>
      </c>
      <c r="I68" s="42">
        <f>IF(E68&gt;C68,E68,C68*$I$19*$I$20)</f>
        <v>0</v>
      </c>
      <c r="J68" s="42">
        <f>IF(E68&gt;C68,E68,C68*$J$19*$J$20)</f>
        <v>0</v>
      </c>
      <c r="K68" s="42">
        <f>IF(E68&gt;C68,E68,C68*$K$19*$K$20)</f>
        <v>0</v>
      </c>
    </row>
    <row r="69" spans="1:12" s="8" customFormat="1" ht="20.100000000000001" customHeight="1" x14ac:dyDescent="0.25">
      <c r="B69" s="14" t="s">
        <v>91</v>
      </c>
      <c r="C69" s="40">
        <v>0</v>
      </c>
      <c r="D69" s="31"/>
      <c r="E69" s="40">
        <v>0</v>
      </c>
      <c r="F69" s="41">
        <f>IF(E69&gt;C69,E69,C69*$F$19*$F$20)</f>
        <v>0</v>
      </c>
      <c r="G69" s="38">
        <f>IF(E69&gt;C69,E69,C69*$G$19*$G$20)</f>
        <v>0</v>
      </c>
      <c r="H69" s="38">
        <f>IF(E69&gt;C69,E69,C69*$H$19*$H$20)</f>
        <v>0</v>
      </c>
      <c r="I69" s="42">
        <f>IF(E69&gt;C69,E69,C69*$I$19*$I$20)</f>
        <v>0</v>
      </c>
      <c r="J69" s="42">
        <f>IF(E69&gt;C69,E69,C69*$J$19*$J$20)</f>
        <v>0</v>
      </c>
      <c r="K69" s="42">
        <f>IF(E69&gt;C69,E69,C69*$K$19*$K$20)</f>
        <v>0</v>
      </c>
    </row>
    <row r="70" spans="1:12" s="8" customFormat="1" ht="20.100000000000001" customHeight="1" x14ac:dyDescent="0.25">
      <c r="B70" s="14" t="s">
        <v>92</v>
      </c>
      <c r="C70" s="40">
        <v>0</v>
      </c>
      <c r="D70" s="31"/>
      <c r="E70" s="40">
        <v>0</v>
      </c>
      <c r="F70" s="41">
        <f>IF(E70&gt;C70,E70,C70*$F$19*$F$20)</f>
        <v>0</v>
      </c>
      <c r="G70" s="38">
        <f>IF(E70&gt;C70,E70,C70*$G$19*$G$20)</f>
        <v>0</v>
      </c>
      <c r="H70" s="38">
        <f>IF(E70&gt;C70,E70,C70*$H$19*$H$20)</f>
        <v>0</v>
      </c>
      <c r="I70" s="42">
        <f>IF(E70&gt;C70,E70,C70*$I$19*$I$20)</f>
        <v>0</v>
      </c>
      <c r="J70" s="42">
        <f>IF(E70&gt;C70,E70,C70*$J$19*$J$20)</f>
        <v>0</v>
      </c>
      <c r="K70" s="42">
        <f>IF(E70&gt;C70,E70,C70*$K$19*$K$20)</f>
        <v>0</v>
      </c>
    </row>
    <row r="71" spans="1:12" s="8" customFormat="1" ht="20.100000000000001" customHeight="1" x14ac:dyDescent="0.25">
      <c r="B71" s="14" t="s">
        <v>93</v>
      </c>
      <c r="C71" s="40">
        <v>0</v>
      </c>
      <c r="D71" s="31"/>
      <c r="E71" s="40">
        <v>0</v>
      </c>
      <c r="F71" s="41">
        <f>IF(E71&gt;C71,E71,C71*$F$19*$F$20)</f>
        <v>0</v>
      </c>
      <c r="G71" s="38">
        <f>IF(E71&gt;C71,E71,C71*$G$19*$G$20)</f>
        <v>0</v>
      </c>
      <c r="H71" s="38">
        <f>IF(E71&gt;C71,E71,C71*$H$19*$H$20)</f>
        <v>0</v>
      </c>
      <c r="I71" s="42">
        <f>IF(E71&gt;C71,E71,C71*$I$19*$I$20)</f>
        <v>0</v>
      </c>
      <c r="J71" s="42">
        <f>IF(E71&gt;C71,E71,C71*$J$19*$J$20)</f>
        <v>0</v>
      </c>
      <c r="K71" s="42">
        <f>IF(E71&gt;C71,E71,C71*$K$19*$K$20)</f>
        <v>0</v>
      </c>
    </row>
    <row r="72" spans="1:12" s="8" customFormat="1" ht="20.100000000000001" customHeight="1" x14ac:dyDescent="0.25">
      <c r="B72" s="14" t="s">
        <v>94</v>
      </c>
      <c r="C72" s="40">
        <v>0</v>
      </c>
      <c r="D72" s="31"/>
      <c r="E72" s="40">
        <v>0</v>
      </c>
      <c r="F72" s="40">
        <v>0</v>
      </c>
      <c r="G72" s="34">
        <v>0</v>
      </c>
      <c r="H72" s="34">
        <v>0</v>
      </c>
      <c r="I72" s="34">
        <v>0</v>
      </c>
      <c r="J72" s="34">
        <v>0</v>
      </c>
      <c r="K72" s="34">
        <v>0</v>
      </c>
    </row>
    <row r="73" spans="1:12" s="8" customFormat="1" ht="20.100000000000001" customHeight="1" x14ac:dyDescent="0.25">
      <c r="A73" s="6" t="s">
        <v>95</v>
      </c>
      <c r="B73" s="7" t="s">
        <v>96</v>
      </c>
      <c r="C73" s="30"/>
      <c r="D73" s="30"/>
      <c r="E73" s="30"/>
      <c r="F73" s="30"/>
      <c r="G73" s="27"/>
      <c r="H73" s="27"/>
      <c r="I73" s="27"/>
      <c r="J73" s="27"/>
      <c r="K73" s="27"/>
    </row>
    <row r="74" spans="1:12" s="8" customFormat="1" ht="20.100000000000001" customHeight="1" x14ac:dyDescent="0.25">
      <c r="B74" s="14" t="s">
        <v>97</v>
      </c>
      <c r="C74" s="40">
        <v>0</v>
      </c>
      <c r="D74" s="31"/>
      <c r="E74" s="40">
        <v>0</v>
      </c>
      <c r="F74" s="40">
        <v>0</v>
      </c>
      <c r="G74" s="40">
        <v>0</v>
      </c>
      <c r="H74" s="40">
        <v>0</v>
      </c>
      <c r="I74" s="40">
        <v>0</v>
      </c>
      <c r="J74" s="40">
        <v>0</v>
      </c>
      <c r="K74" s="40">
        <v>0</v>
      </c>
    </row>
    <row r="75" spans="1:12" s="8" customFormat="1" ht="20.100000000000001" customHeight="1" x14ac:dyDescent="0.25">
      <c r="B75" s="14" t="s">
        <v>98</v>
      </c>
      <c r="C75" s="40">
        <v>0</v>
      </c>
      <c r="D75" s="31"/>
      <c r="E75" s="40">
        <v>0</v>
      </c>
      <c r="F75" s="40">
        <v>0</v>
      </c>
      <c r="G75" s="40">
        <v>0</v>
      </c>
      <c r="H75" s="40">
        <v>0</v>
      </c>
      <c r="I75" s="40">
        <v>0</v>
      </c>
      <c r="J75" s="40">
        <v>0</v>
      </c>
      <c r="K75" s="40">
        <v>0</v>
      </c>
    </row>
    <row r="76" spans="1:12" s="8" customFormat="1" ht="20.100000000000001" customHeight="1" x14ac:dyDescent="0.25">
      <c r="B76" s="14" t="s">
        <v>99</v>
      </c>
      <c r="C76" s="40">
        <v>0</v>
      </c>
      <c r="D76" s="31"/>
      <c r="E76" s="40">
        <v>0</v>
      </c>
      <c r="F76" s="40">
        <v>0</v>
      </c>
      <c r="G76" s="40">
        <v>0</v>
      </c>
      <c r="H76" s="40">
        <v>0</v>
      </c>
      <c r="I76" s="40">
        <v>0</v>
      </c>
      <c r="J76" s="40">
        <v>0</v>
      </c>
      <c r="K76" s="40">
        <v>0</v>
      </c>
    </row>
    <row r="77" spans="1:12" s="8" customFormat="1" ht="20.100000000000001" customHeight="1" x14ac:dyDescent="0.25">
      <c r="B77" s="14" t="s">
        <v>100</v>
      </c>
      <c r="C77" s="40">
        <v>0</v>
      </c>
      <c r="D77" s="31"/>
      <c r="E77" s="40">
        <v>0</v>
      </c>
      <c r="F77" s="40">
        <v>0</v>
      </c>
      <c r="G77" s="40">
        <v>0</v>
      </c>
      <c r="H77" s="40">
        <v>0</v>
      </c>
      <c r="I77" s="40">
        <v>0</v>
      </c>
      <c r="J77" s="40">
        <v>0</v>
      </c>
      <c r="K77" s="40">
        <v>0</v>
      </c>
    </row>
    <row r="78" spans="1:12" s="8" customFormat="1" ht="20.100000000000001" customHeight="1" x14ac:dyDescent="0.25">
      <c r="B78" s="14" t="s">
        <v>101</v>
      </c>
      <c r="C78" s="40">
        <v>0</v>
      </c>
      <c r="D78" s="31"/>
      <c r="E78" s="40">
        <v>0</v>
      </c>
      <c r="F78" s="40">
        <v>0</v>
      </c>
      <c r="G78" s="40">
        <v>0</v>
      </c>
      <c r="H78" s="40">
        <v>0</v>
      </c>
      <c r="I78" s="40">
        <v>0</v>
      </c>
      <c r="J78" s="40">
        <v>0</v>
      </c>
      <c r="K78" s="40">
        <v>0</v>
      </c>
      <c r="L78" s="47"/>
    </row>
    <row r="80" spans="1:12" x14ac:dyDescent="0.25">
      <c r="E80" s="49" t="s">
        <v>102</v>
      </c>
      <c r="F80" s="42">
        <f>SUM(F31:F78)</f>
        <v>26740</v>
      </c>
      <c r="G80" s="42">
        <f>SUM(G46:G78)</f>
        <v>15740</v>
      </c>
      <c r="H80" s="42">
        <f>SUM(H46:H78)</f>
        <v>15740</v>
      </c>
      <c r="I80" s="42">
        <f>SUM(I46:I78)</f>
        <v>15740</v>
      </c>
      <c r="J80" s="42">
        <f>SUM(J46:J78)</f>
        <v>15740</v>
      </c>
      <c r="K80" s="42">
        <f>SUM(K46:K78)</f>
        <v>15740</v>
      </c>
      <c r="L80" s="39">
        <f>SUM(F80:K80)</f>
        <v>105440</v>
      </c>
    </row>
    <row r="83" spans="1:11" ht="18.75" x14ac:dyDescent="0.3">
      <c r="A83" s="3"/>
      <c r="C83" s="18" t="s">
        <v>103</v>
      </c>
      <c r="D83" s="18"/>
      <c r="E83" s="18"/>
      <c r="F83" s="18" t="s">
        <v>104</v>
      </c>
      <c r="H83" s="18"/>
    </row>
    <row r="84" spans="1:11" ht="60" x14ac:dyDescent="0.25">
      <c r="A84" s="19" t="s">
        <v>105</v>
      </c>
      <c r="B84" s="17" t="s">
        <v>106</v>
      </c>
      <c r="C84" s="20" t="s">
        <v>107</v>
      </c>
      <c r="D84" s="20" t="s">
        <v>108</v>
      </c>
      <c r="E84" s="21" t="s">
        <v>109</v>
      </c>
      <c r="F84" s="21" t="s">
        <v>27</v>
      </c>
      <c r="G84" s="21" t="s">
        <v>28</v>
      </c>
      <c r="H84" s="21" t="s">
        <v>29</v>
      </c>
      <c r="I84" s="21" t="s">
        <v>30</v>
      </c>
      <c r="J84" s="21" t="s">
        <v>31</v>
      </c>
      <c r="K84" s="21" t="s">
        <v>32</v>
      </c>
    </row>
    <row r="85" spans="1:11" x14ac:dyDescent="0.25">
      <c r="B85" s="5" t="s">
        <v>110</v>
      </c>
      <c r="C85" s="96">
        <f>IFERROR((AVERAGE(F85:K85)),0)</f>
        <v>1</v>
      </c>
      <c r="D85" s="33">
        <v>1</v>
      </c>
      <c r="E85" s="34">
        <v>50000</v>
      </c>
      <c r="F85" s="26">
        <v>1</v>
      </c>
      <c r="G85" s="26">
        <v>1</v>
      </c>
      <c r="H85" s="26">
        <v>1</v>
      </c>
      <c r="I85" s="26">
        <v>1</v>
      </c>
      <c r="J85" s="26">
        <v>1</v>
      </c>
      <c r="K85" s="26">
        <v>1</v>
      </c>
    </row>
    <row r="86" spans="1:11" x14ac:dyDescent="0.25">
      <c r="B86" s="5" t="s">
        <v>111</v>
      </c>
      <c r="C86" s="96">
        <f t="shared" ref="C86:C111" si="14">IFERROR((AVERAGE(F86:K86)),0)</f>
        <v>1.6666666666666667</v>
      </c>
      <c r="D86" s="33">
        <v>1</v>
      </c>
      <c r="E86" s="34">
        <v>35000</v>
      </c>
      <c r="F86" s="26">
        <v>1</v>
      </c>
      <c r="G86" s="26">
        <v>1</v>
      </c>
      <c r="H86" s="26">
        <v>2</v>
      </c>
      <c r="I86" s="26">
        <v>2</v>
      </c>
      <c r="J86" s="26">
        <v>2</v>
      </c>
      <c r="K86" s="26">
        <v>2</v>
      </c>
    </row>
    <row r="87" spans="1:11" x14ac:dyDescent="0.25">
      <c r="B87" s="5" t="s">
        <v>112</v>
      </c>
      <c r="C87" s="96">
        <f t="shared" si="14"/>
        <v>0</v>
      </c>
      <c r="D87" s="33"/>
      <c r="E87" s="34"/>
      <c r="F87" s="26"/>
      <c r="G87" s="26"/>
      <c r="H87" s="26"/>
      <c r="I87" s="26"/>
      <c r="J87" s="26"/>
      <c r="K87" s="26"/>
    </row>
    <row r="88" spans="1:11" x14ac:dyDescent="0.25">
      <c r="B88" s="5" t="s">
        <v>113</v>
      </c>
      <c r="C88" s="96">
        <f t="shared" si="14"/>
        <v>1.6666666666666667</v>
      </c>
      <c r="D88" s="33">
        <v>1</v>
      </c>
      <c r="E88" s="34">
        <v>30000</v>
      </c>
      <c r="F88" s="26">
        <v>1</v>
      </c>
      <c r="G88" s="26">
        <v>1</v>
      </c>
      <c r="H88" s="26">
        <v>2</v>
      </c>
      <c r="I88" s="26">
        <v>2</v>
      </c>
      <c r="J88" s="26">
        <v>2</v>
      </c>
      <c r="K88" s="26">
        <v>2</v>
      </c>
    </row>
    <row r="89" spans="1:11" x14ac:dyDescent="0.25">
      <c r="B89" s="5" t="s">
        <v>114</v>
      </c>
      <c r="C89" s="96">
        <f t="shared" si="14"/>
        <v>0</v>
      </c>
      <c r="D89" s="33"/>
      <c r="E89" s="34"/>
      <c r="F89" s="26"/>
      <c r="G89" s="26"/>
      <c r="H89" s="26"/>
      <c r="I89" s="26"/>
      <c r="J89" s="26"/>
      <c r="K89" s="26"/>
    </row>
    <row r="90" spans="1:11" x14ac:dyDescent="0.25">
      <c r="B90" s="5" t="s">
        <v>115</v>
      </c>
      <c r="C90" s="96">
        <f t="shared" si="14"/>
        <v>0</v>
      </c>
      <c r="D90" s="33"/>
      <c r="E90" s="34"/>
      <c r="F90" s="26"/>
      <c r="G90" s="26"/>
      <c r="H90" s="26"/>
      <c r="I90" s="26"/>
      <c r="J90" s="26"/>
      <c r="K90" s="26"/>
    </row>
    <row r="91" spans="1:11" x14ac:dyDescent="0.25">
      <c r="B91" s="5" t="s">
        <v>116</v>
      </c>
      <c r="C91" s="96">
        <f t="shared" si="14"/>
        <v>0</v>
      </c>
      <c r="D91" s="33"/>
      <c r="E91" s="34"/>
      <c r="F91" s="26"/>
      <c r="G91" s="26"/>
      <c r="H91" s="26"/>
      <c r="I91" s="26"/>
      <c r="J91" s="26"/>
      <c r="K91" s="26"/>
    </row>
    <row r="92" spans="1:11" x14ac:dyDescent="0.25">
      <c r="B92" s="5" t="s">
        <v>117</v>
      </c>
      <c r="C92" s="96">
        <f t="shared" si="14"/>
        <v>0</v>
      </c>
      <c r="D92" s="33"/>
      <c r="E92" s="34"/>
      <c r="F92" s="26"/>
      <c r="G92" s="26"/>
      <c r="H92" s="26"/>
      <c r="I92" s="26"/>
      <c r="J92" s="26"/>
      <c r="K92" s="26"/>
    </row>
    <row r="93" spans="1:11" x14ac:dyDescent="0.25">
      <c r="B93" s="5" t="s">
        <v>118</v>
      </c>
      <c r="C93" s="96">
        <f t="shared" si="14"/>
        <v>0</v>
      </c>
      <c r="D93" s="33"/>
      <c r="E93" s="34"/>
      <c r="F93" s="26"/>
      <c r="G93" s="26"/>
      <c r="H93" s="26"/>
      <c r="I93" s="26"/>
      <c r="J93" s="26"/>
      <c r="K93" s="26"/>
    </row>
    <row r="94" spans="1:11" x14ac:dyDescent="0.25">
      <c r="B94" s="5" t="s">
        <v>119</v>
      </c>
      <c r="C94" s="96">
        <f t="shared" si="14"/>
        <v>0</v>
      </c>
      <c r="D94" s="33"/>
      <c r="E94" s="34"/>
      <c r="F94" s="26"/>
      <c r="G94" s="26"/>
      <c r="H94" s="26"/>
      <c r="I94" s="26"/>
      <c r="J94" s="26"/>
      <c r="K94" s="26"/>
    </row>
    <row r="95" spans="1:11" x14ac:dyDescent="0.25">
      <c r="B95" s="5" t="s">
        <v>120</v>
      </c>
      <c r="C95" s="96">
        <f t="shared" si="14"/>
        <v>0</v>
      </c>
      <c r="D95" s="33"/>
      <c r="E95" s="34"/>
      <c r="F95" s="26"/>
      <c r="G95" s="26"/>
      <c r="H95" s="26"/>
      <c r="I95" s="26"/>
      <c r="J95" s="26"/>
      <c r="K95" s="26"/>
    </row>
    <row r="96" spans="1:11" x14ac:dyDescent="0.25">
      <c r="B96" s="5" t="s">
        <v>121</v>
      </c>
      <c r="C96" s="96">
        <f t="shared" si="14"/>
        <v>0</v>
      </c>
      <c r="D96" s="33"/>
      <c r="E96" s="34"/>
      <c r="F96" s="26"/>
      <c r="G96" s="26"/>
      <c r="H96" s="26"/>
      <c r="I96" s="26"/>
      <c r="J96" s="26"/>
      <c r="K96" s="26"/>
    </row>
    <row r="97" spans="2:12" x14ac:dyDescent="0.25">
      <c r="B97" s="5" t="s">
        <v>122</v>
      </c>
      <c r="C97" s="96">
        <f t="shared" si="14"/>
        <v>0</v>
      </c>
      <c r="D97" s="33"/>
      <c r="E97" s="34"/>
      <c r="F97" s="26"/>
      <c r="G97" s="26"/>
      <c r="H97" s="26"/>
      <c r="I97" s="26"/>
      <c r="J97" s="26"/>
      <c r="K97" s="26"/>
    </row>
    <row r="98" spans="2:12" x14ac:dyDescent="0.25">
      <c r="B98" s="5" t="s">
        <v>123</v>
      </c>
      <c r="C98" s="96">
        <f t="shared" si="14"/>
        <v>0</v>
      </c>
      <c r="D98" s="33"/>
      <c r="E98" s="34"/>
      <c r="F98" s="26"/>
      <c r="G98" s="26"/>
      <c r="H98" s="26"/>
      <c r="I98" s="26"/>
      <c r="J98" s="26"/>
      <c r="K98" s="26"/>
    </row>
    <row r="99" spans="2:12" x14ac:dyDescent="0.25">
      <c r="B99" s="5" t="s">
        <v>124</v>
      </c>
      <c r="C99" s="96">
        <f t="shared" si="14"/>
        <v>0</v>
      </c>
      <c r="D99" s="33"/>
      <c r="E99" s="34"/>
      <c r="F99" s="26"/>
      <c r="G99" s="26"/>
      <c r="H99" s="26"/>
      <c r="I99" s="26"/>
      <c r="J99" s="26"/>
      <c r="K99" s="26"/>
    </row>
    <row r="100" spans="2:12" x14ac:dyDescent="0.25">
      <c r="B100" s="5" t="s">
        <v>125</v>
      </c>
      <c r="C100" s="96">
        <f t="shared" si="14"/>
        <v>0</v>
      </c>
      <c r="D100" s="33"/>
      <c r="E100" s="34"/>
      <c r="F100" s="26"/>
      <c r="G100" s="26"/>
      <c r="H100" s="26"/>
      <c r="I100" s="26"/>
      <c r="J100" s="26"/>
      <c r="K100" s="26"/>
    </row>
    <row r="101" spans="2:12" x14ac:dyDescent="0.25">
      <c r="B101" s="5"/>
      <c r="C101" s="96">
        <f t="shared" si="14"/>
        <v>0</v>
      </c>
      <c r="D101" s="33"/>
      <c r="E101" s="34"/>
      <c r="F101" s="26"/>
      <c r="G101" s="26"/>
      <c r="H101" s="26"/>
      <c r="I101" s="26"/>
      <c r="J101" s="26"/>
      <c r="K101" s="26"/>
    </row>
    <row r="102" spans="2:12" x14ac:dyDescent="0.25">
      <c r="B102" s="5"/>
      <c r="C102" s="96">
        <f t="shared" si="14"/>
        <v>0</v>
      </c>
      <c r="D102" s="33"/>
      <c r="E102" s="34"/>
      <c r="F102" s="26"/>
      <c r="G102" s="26"/>
      <c r="H102" s="26"/>
      <c r="I102" s="26"/>
      <c r="J102" s="26"/>
      <c r="K102" s="26"/>
    </row>
    <row r="103" spans="2:12" x14ac:dyDescent="0.25">
      <c r="B103" s="5"/>
      <c r="C103" s="96">
        <f t="shared" si="14"/>
        <v>0</v>
      </c>
      <c r="D103" s="33"/>
      <c r="E103" s="34"/>
      <c r="F103" s="26"/>
      <c r="G103" s="26"/>
      <c r="H103" s="26"/>
      <c r="I103" s="26"/>
      <c r="J103" s="26"/>
      <c r="K103" s="26"/>
    </row>
    <row r="104" spans="2:12" x14ac:dyDescent="0.25">
      <c r="B104" s="5"/>
      <c r="C104" s="96">
        <f t="shared" si="14"/>
        <v>0</v>
      </c>
      <c r="D104" s="33"/>
      <c r="E104" s="34"/>
      <c r="F104" s="26"/>
      <c r="G104" s="26"/>
      <c r="H104" s="26"/>
      <c r="I104" s="26"/>
      <c r="J104" s="26"/>
      <c r="K104" s="26"/>
    </row>
    <row r="105" spans="2:12" x14ac:dyDescent="0.25">
      <c r="B105" s="5"/>
      <c r="C105" s="96">
        <f t="shared" si="14"/>
        <v>0</v>
      </c>
      <c r="D105" s="33"/>
      <c r="E105" s="34"/>
      <c r="F105" s="26"/>
      <c r="G105" s="26"/>
      <c r="H105" s="26"/>
      <c r="I105" s="26"/>
      <c r="J105" s="26"/>
      <c r="K105" s="26"/>
    </row>
    <row r="106" spans="2:12" x14ac:dyDescent="0.25">
      <c r="B106" s="5"/>
      <c r="C106" s="96">
        <f t="shared" si="14"/>
        <v>0</v>
      </c>
      <c r="D106" s="33"/>
      <c r="E106" s="34"/>
      <c r="F106" s="26"/>
      <c r="G106" s="26"/>
      <c r="H106" s="26"/>
      <c r="I106" s="26"/>
      <c r="J106" s="26"/>
      <c r="K106" s="26"/>
    </row>
    <row r="107" spans="2:12" x14ac:dyDescent="0.25">
      <c r="B107" s="5"/>
      <c r="C107" s="96">
        <f t="shared" si="14"/>
        <v>0</v>
      </c>
      <c r="D107" s="33"/>
      <c r="E107" s="34"/>
      <c r="F107" s="26"/>
      <c r="G107" s="26"/>
      <c r="H107" s="26"/>
      <c r="I107" s="26"/>
      <c r="J107" s="26"/>
      <c r="K107" s="26"/>
    </row>
    <row r="108" spans="2:12" x14ac:dyDescent="0.25">
      <c r="B108" s="5"/>
      <c r="C108" s="96">
        <f t="shared" si="14"/>
        <v>0</v>
      </c>
      <c r="D108" s="33"/>
      <c r="E108" s="34"/>
      <c r="F108" s="26"/>
      <c r="G108" s="26"/>
      <c r="H108" s="26"/>
      <c r="I108" s="26"/>
      <c r="J108" s="26"/>
      <c r="K108" s="26"/>
    </row>
    <row r="109" spans="2:12" x14ac:dyDescent="0.25">
      <c r="B109" s="5"/>
      <c r="C109" s="96">
        <f t="shared" si="14"/>
        <v>0</v>
      </c>
      <c r="D109" s="33"/>
      <c r="E109" s="34"/>
      <c r="F109" s="26"/>
      <c r="G109" s="26"/>
      <c r="H109" s="26"/>
      <c r="I109" s="26"/>
      <c r="J109" s="26"/>
      <c r="K109" s="26"/>
    </row>
    <row r="110" spans="2:12" x14ac:dyDescent="0.25">
      <c r="B110" s="5"/>
      <c r="C110" s="96">
        <f t="shared" si="14"/>
        <v>0</v>
      </c>
      <c r="D110" s="33"/>
      <c r="E110" s="34"/>
      <c r="F110" s="26"/>
      <c r="G110" s="26"/>
      <c r="H110" s="26"/>
      <c r="I110" s="26"/>
      <c r="J110" s="26"/>
      <c r="K110" s="26"/>
    </row>
    <row r="111" spans="2:12" x14ac:dyDescent="0.25">
      <c r="B111" s="5"/>
      <c r="C111" s="96">
        <f t="shared" si="14"/>
        <v>0</v>
      </c>
      <c r="D111" s="33"/>
      <c r="E111" s="34"/>
      <c r="F111" s="26"/>
      <c r="G111" s="26"/>
      <c r="H111" s="26"/>
      <c r="I111" s="26"/>
      <c r="J111" s="26"/>
      <c r="K111" s="26"/>
      <c r="L111" s="47"/>
    </row>
    <row r="113" spans="1:11" x14ac:dyDescent="0.25">
      <c r="E113" s="3" t="s">
        <v>126</v>
      </c>
      <c r="F113" s="95">
        <f>SUM(F85:F111)</f>
        <v>3</v>
      </c>
      <c r="G113" s="95">
        <f t="shared" ref="G113:K113" si="15">SUM(G85:G111)</f>
        <v>3</v>
      </c>
      <c r="H113" s="95">
        <f t="shared" si="15"/>
        <v>5</v>
      </c>
      <c r="I113" s="95">
        <f t="shared" si="15"/>
        <v>5</v>
      </c>
      <c r="J113" s="95">
        <f t="shared" si="15"/>
        <v>5</v>
      </c>
      <c r="K113" s="95">
        <f t="shared" si="15"/>
        <v>5</v>
      </c>
    </row>
    <row r="115" spans="1:11" ht="18.75" x14ac:dyDescent="0.3">
      <c r="A115" s="3"/>
      <c r="C115" s="18" t="s">
        <v>103</v>
      </c>
      <c r="D115" s="18"/>
      <c r="E115" s="18"/>
      <c r="F115" s="18" t="s">
        <v>104</v>
      </c>
      <c r="H115" s="18"/>
    </row>
    <row r="116" spans="1:11" ht="60" x14ac:dyDescent="0.25">
      <c r="A116" s="19" t="s">
        <v>127</v>
      </c>
      <c r="B116" s="17" t="s">
        <v>128</v>
      </c>
      <c r="C116" s="20" t="s">
        <v>107</v>
      </c>
      <c r="D116" s="20" t="s">
        <v>108</v>
      </c>
      <c r="E116" s="21" t="s">
        <v>109</v>
      </c>
      <c r="F116" s="21" t="s">
        <v>129</v>
      </c>
      <c r="G116" s="21" t="s">
        <v>130</v>
      </c>
      <c r="H116" s="21" t="s">
        <v>131</v>
      </c>
      <c r="I116" s="21" t="s">
        <v>132</v>
      </c>
      <c r="J116" s="21" t="s">
        <v>133</v>
      </c>
      <c r="K116" s="21" t="s">
        <v>134</v>
      </c>
    </row>
    <row r="117" spans="1:11" x14ac:dyDescent="0.25">
      <c r="B117" s="45" t="str">
        <f>B85</f>
        <v>&lt;Course Leader&gt;</v>
      </c>
      <c r="C117" s="96">
        <f>C85</f>
        <v>1</v>
      </c>
      <c r="D117" s="46">
        <f>D85</f>
        <v>1</v>
      </c>
      <c r="E117" s="38">
        <f>E85</f>
        <v>50000</v>
      </c>
      <c r="F117" s="38">
        <f t="shared" ref="F117:F143" si="16">E85*F85</f>
        <v>50000</v>
      </c>
      <c r="G117" s="38">
        <f t="shared" ref="G117:G143" si="17">G85*E85</f>
        <v>50000</v>
      </c>
      <c r="H117" s="38">
        <f t="shared" ref="H117:H143" si="18">H85*E85</f>
        <v>50000</v>
      </c>
      <c r="I117" s="38">
        <f t="shared" ref="I117:I143" si="19">I85*E85</f>
        <v>50000</v>
      </c>
      <c r="J117" s="38">
        <f t="shared" ref="J117:J143" si="20">J85*E85</f>
        <v>50000</v>
      </c>
      <c r="K117" s="38">
        <f t="shared" ref="K117:K143" si="21">K85*E85</f>
        <v>50000</v>
      </c>
    </row>
    <row r="118" spans="1:11" x14ac:dyDescent="0.25">
      <c r="B118" s="45" t="str">
        <f t="shared" ref="B118:B143" si="22">B86</f>
        <v>&lt;Programme tutor&gt;</v>
      </c>
      <c r="C118" s="96">
        <f t="shared" ref="C118:C143" si="23">C86</f>
        <v>1.6666666666666667</v>
      </c>
      <c r="D118" s="46">
        <f t="shared" ref="D118:E132" si="24">D86</f>
        <v>1</v>
      </c>
      <c r="E118" s="38">
        <f t="shared" si="24"/>
        <v>35000</v>
      </c>
      <c r="F118" s="38">
        <f t="shared" si="16"/>
        <v>35000</v>
      </c>
      <c r="G118" s="38">
        <f t="shared" si="17"/>
        <v>35000</v>
      </c>
      <c r="H118" s="38">
        <f t="shared" si="18"/>
        <v>70000</v>
      </c>
      <c r="I118" s="38">
        <f t="shared" si="19"/>
        <v>70000</v>
      </c>
      <c r="J118" s="38">
        <f t="shared" si="20"/>
        <v>70000</v>
      </c>
      <c r="K118" s="38">
        <f t="shared" si="21"/>
        <v>70000</v>
      </c>
    </row>
    <row r="119" spans="1:11" x14ac:dyDescent="0.25">
      <c r="B119" s="45" t="str">
        <f t="shared" si="22"/>
        <v>&lt;Skills coach&gt;</v>
      </c>
      <c r="C119" s="96">
        <f t="shared" si="23"/>
        <v>0</v>
      </c>
      <c r="D119" s="46">
        <f t="shared" si="24"/>
        <v>0</v>
      </c>
      <c r="E119" s="38">
        <f t="shared" si="24"/>
        <v>0</v>
      </c>
      <c r="F119" s="38">
        <f t="shared" si="16"/>
        <v>0</v>
      </c>
      <c r="G119" s="38">
        <f t="shared" si="17"/>
        <v>0</v>
      </c>
      <c r="H119" s="38">
        <f t="shared" si="18"/>
        <v>0</v>
      </c>
      <c r="I119" s="38">
        <f t="shared" si="19"/>
        <v>0</v>
      </c>
      <c r="J119" s="38">
        <f t="shared" si="20"/>
        <v>0</v>
      </c>
      <c r="K119" s="38">
        <f t="shared" si="21"/>
        <v>0</v>
      </c>
    </row>
    <row r="120" spans="1:11" x14ac:dyDescent="0.25">
      <c r="B120" s="45" t="str">
        <f t="shared" si="22"/>
        <v>&lt;Progress reviewer&gt;</v>
      </c>
      <c r="C120" s="96">
        <f t="shared" si="23"/>
        <v>1.6666666666666667</v>
      </c>
      <c r="D120" s="46">
        <f t="shared" si="24"/>
        <v>1</v>
      </c>
      <c r="E120" s="38">
        <f t="shared" si="24"/>
        <v>30000</v>
      </c>
      <c r="F120" s="38">
        <f t="shared" si="16"/>
        <v>30000</v>
      </c>
      <c r="G120" s="38">
        <f t="shared" si="17"/>
        <v>30000</v>
      </c>
      <c r="H120" s="38">
        <f t="shared" si="18"/>
        <v>60000</v>
      </c>
      <c r="I120" s="38">
        <f t="shared" si="19"/>
        <v>60000</v>
      </c>
      <c r="J120" s="38">
        <f t="shared" si="20"/>
        <v>60000</v>
      </c>
      <c r="K120" s="38">
        <f t="shared" si="21"/>
        <v>60000</v>
      </c>
    </row>
    <row r="121" spans="1:11" x14ac:dyDescent="0.25">
      <c r="B121" s="45" t="str">
        <f t="shared" si="22"/>
        <v>&lt;Placement officer&gt;</v>
      </c>
      <c r="C121" s="96">
        <f t="shared" si="23"/>
        <v>0</v>
      </c>
      <c r="D121" s="46">
        <f t="shared" si="24"/>
        <v>0</v>
      </c>
      <c r="E121" s="38">
        <f t="shared" si="24"/>
        <v>0</v>
      </c>
      <c r="F121" s="38">
        <f t="shared" si="16"/>
        <v>0</v>
      </c>
      <c r="G121" s="38">
        <f t="shared" si="17"/>
        <v>0</v>
      </c>
      <c r="H121" s="38">
        <f t="shared" si="18"/>
        <v>0</v>
      </c>
      <c r="I121" s="38">
        <f t="shared" si="19"/>
        <v>0</v>
      </c>
      <c r="J121" s="38">
        <f t="shared" si="20"/>
        <v>0</v>
      </c>
      <c r="K121" s="38">
        <f t="shared" si="21"/>
        <v>0</v>
      </c>
    </row>
    <row r="122" spans="1:11" x14ac:dyDescent="0.25">
      <c r="B122" s="45" t="str">
        <f t="shared" si="22"/>
        <v>&lt;Role holder 6&gt;</v>
      </c>
      <c r="C122" s="96">
        <f t="shared" si="23"/>
        <v>0</v>
      </c>
      <c r="D122" s="46">
        <f t="shared" si="24"/>
        <v>0</v>
      </c>
      <c r="E122" s="38">
        <f t="shared" si="24"/>
        <v>0</v>
      </c>
      <c r="F122" s="38">
        <f t="shared" si="16"/>
        <v>0</v>
      </c>
      <c r="G122" s="38">
        <f t="shared" si="17"/>
        <v>0</v>
      </c>
      <c r="H122" s="38">
        <f t="shared" si="18"/>
        <v>0</v>
      </c>
      <c r="I122" s="38">
        <f t="shared" si="19"/>
        <v>0</v>
      </c>
      <c r="J122" s="38">
        <f t="shared" si="20"/>
        <v>0</v>
      </c>
      <c r="K122" s="38">
        <f t="shared" si="21"/>
        <v>0</v>
      </c>
    </row>
    <row r="123" spans="1:11" x14ac:dyDescent="0.25">
      <c r="B123" s="45" t="str">
        <f t="shared" si="22"/>
        <v>&lt;Academic Manager not within the above&gt;</v>
      </c>
      <c r="C123" s="96">
        <f t="shared" si="23"/>
        <v>0</v>
      </c>
      <c r="D123" s="46">
        <f t="shared" si="24"/>
        <v>0</v>
      </c>
      <c r="E123" s="38">
        <f t="shared" si="24"/>
        <v>0</v>
      </c>
      <c r="F123" s="38">
        <f t="shared" si="16"/>
        <v>0</v>
      </c>
      <c r="G123" s="38">
        <f t="shared" si="17"/>
        <v>0</v>
      </c>
      <c r="H123" s="38">
        <f t="shared" si="18"/>
        <v>0</v>
      </c>
      <c r="I123" s="38">
        <f t="shared" si="19"/>
        <v>0</v>
      </c>
      <c r="J123" s="38">
        <f t="shared" si="20"/>
        <v>0</v>
      </c>
      <c r="K123" s="38">
        <f t="shared" si="21"/>
        <v>0</v>
      </c>
    </row>
    <row r="124" spans="1:11" x14ac:dyDescent="0.25">
      <c r="B124" s="45" t="str">
        <f t="shared" si="22"/>
        <v>&lt;Administrative Staff Type 1&gt;</v>
      </c>
      <c r="C124" s="96">
        <f t="shared" si="23"/>
        <v>0</v>
      </c>
      <c r="D124" s="46">
        <f t="shared" si="24"/>
        <v>0</v>
      </c>
      <c r="E124" s="38">
        <f t="shared" si="24"/>
        <v>0</v>
      </c>
      <c r="F124" s="38">
        <f t="shared" si="16"/>
        <v>0</v>
      </c>
      <c r="G124" s="38">
        <f t="shared" si="17"/>
        <v>0</v>
      </c>
      <c r="H124" s="38">
        <f t="shared" si="18"/>
        <v>0</v>
      </c>
      <c r="I124" s="38">
        <f t="shared" si="19"/>
        <v>0</v>
      </c>
      <c r="J124" s="38">
        <f t="shared" si="20"/>
        <v>0</v>
      </c>
      <c r="K124" s="38">
        <f t="shared" si="21"/>
        <v>0</v>
      </c>
    </row>
    <row r="125" spans="1:11" x14ac:dyDescent="0.25">
      <c r="B125" s="45" t="str">
        <f t="shared" si="22"/>
        <v>&lt;Administrative Staff Type 2&gt;</v>
      </c>
      <c r="C125" s="96">
        <f t="shared" si="23"/>
        <v>0</v>
      </c>
      <c r="D125" s="46">
        <f t="shared" si="24"/>
        <v>0</v>
      </c>
      <c r="E125" s="38">
        <f t="shared" si="24"/>
        <v>0</v>
      </c>
      <c r="F125" s="38">
        <f t="shared" si="16"/>
        <v>0</v>
      </c>
      <c r="G125" s="38">
        <f t="shared" si="17"/>
        <v>0</v>
      </c>
      <c r="H125" s="38">
        <f t="shared" si="18"/>
        <v>0</v>
      </c>
      <c r="I125" s="38">
        <f t="shared" si="19"/>
        <v>0</v>
      </c>
      <c r="J125" s="38">
        <f t="shared" si="20"/>
        <v>0</v>
      </c>
      <c r="K125" s="38">
        <f t="shared" si="21"/>
        <v>0</v>
      </c>
    </row>
    <row r="126" spans="1:11" x14ac:dyDescent="0.25">
      <c r="B126" s="45" t="str">
        <f t="shared" si="22"/>
        <v>&lt;Technicians&gt;</v>
      </c>
      <c r="C126" s="96">
        <f t="shared" si="23"/>
        <v>0</v>
      </c>
      <c r="D126" s="46">
        <f t="shared" si="24"/>
        <v>0</v>
      </c>
      <c r="E126" s="38">
        <f t="shared" si="24"/>
        <v>0</v>
      </c>
      <c r="F126" s="38">
        <f t="shared" si="16"/>
        <v>0</v>
      </c>
      <c r="G126" s="38">
        <f t="shared" si="17"/>
        <v>0</v>
      </c>
      <c r="H126" s="38">
        <f t="shared" si="18"/>
        <v>0</v>
      </c>
      <c r="I126" s="38">
        <f t="shared" si="19"/>
        <v>0</v>
      </c>
      <c r="J126" s="38">
        <f t="shared" si="20"/>
        <v>0</v>
      </c>
      <c r="K126" s="38">
        <f t="shared" si="21"/>
        <v>0</v>
      </c>
    </row>
    <row r="127" spans="1:11" x14ac:dyDescent="0.25">
      <c r="B127" s="45" t="str">
        <f t="shared" si="22"/>
        <v>&lt;Other 5&gt;</v>
      </c>
      <c r="C127" s="96">
        <f t="shared" si="23"/>
        <v>0</v>
      </c>
      <c r="D127" s="46">
        <f t="shared" si="24"/>
        <v>0</v>
      </c>
      <c r="E127" s="38">
        <f t="shared" si="24"/>
        <v>0</v>
      </c>
      <c r="F127" s="38">
        <f t="shared" si="16"/>
        <v>0</v>
      </c>
      <c r="G127" s="38">
        <f t="shared" si="17"/>
        <v>0</v>
      </c>
      <c r="H127" s="38">
        <f t="shared" si="18"/>
        <v>0</v>
      </c>
      <c r="I127" s="38">
        <f t="shared" si="19"/>
        <v>0</v>
      </c>
      <c r="J127" s="38">
        <f t="shared" si="20"/>
        <v>0</v>
      </c>
      <c r="K127" s="38">
        <f t="shared" si="21"/>
        <v>0</v>
      </c>
    </row>
    <row r="128" spans="1:11" x14ac:dyDescent="0.25">
      <c r="B128" s="45" t="str">
        <f t="shared" si="22"/>
        <v>&lt;Other 6&gt;</v>
      </c>
      <c r="C128" s="96">
        <f t="shared" si="23"/>
        <v>0</v>
      </c>
      <c r="D128" s="46">
        <f t="shared" si="24"/>
        <v>0</v>
      </c>
      <c r="E128" s="38">
        <f t="shared" si="24"/>
        <v>0</v>
      </c>
      <c r="F128" s="38">
        <f t="shared" si="16"/>
        <v>0</v>
      </c>
      <c r="G128" s="38">
        <f t="shared" si="17"/>
        <v>0</v>
      </c>
      <c r="H128" s="38">
        <f t="shared" si="18"/>
        <v>0</v>
      </c>
      <c r="I128" s="38">
        <f t="shared" si="19"/>
        <v>0</v>
      </c>
      <c r="J128" s="38">
        <f t="shared" si="20"/>
        <v>0</v>
      </c>
      <c r="K128" s="38">
        <f t="shared" si="21"/>
        <v>0</v>
      </c>
    </row>
    <row r="129" spans="2:12" x14ac:dyDescent="0.25">
      <c r="B129" s="45" t="str">
        <f t="shared" si="22"/>
        <v>&lt;Other 7&gt;</v>
      </c>
      <c r="C129" s="96">
        <f t="shared" si="23"/>
        <v>0</v>
      </c>
      <c r="D129" s="46">
        <f t="shared" si="24"/>
        <v>0</v>
      </c>
      <c r="E129" s="38">
        <f t="shared" si="24"/>
        <v>0</v>
      </c>
      <c r="F129" s="38">
        <f t="shared" si="16"/>
        <v>0</v>
      </c>
      <c r="G129" s="38">
        <f t="shared" si="17"/>
        <v>0</v>
      </c>
      <c r="H129" s="38">
        <f t="shared" si="18"/>
        <v>0</v>
      </c>
      <c r="I129" s="38">
        <f t="shared" si="19"/>
        <v>0</v>
      </c>
      <c r="J129" s="38">
        <f t="shared" si="20"/>
        <v>0</v>
      </c>
      <c r="K129" s="38">
        <f t="shared" si="21"/>
        <v>0</v>
      </c>
    </row>
    <row r="130" spans="2:12" x14ac:dyDescent="0.25">
      <c r="B130" s="45" t="str">
        <f t="shared" si="22"/>
        <v>&lt;Other 8&gt;</v>
      </c>
      <c r="C130" s="96">
        <f t="shared" si="23"/>
        <v>0</v>
      </c>
      <c r="D130" s="46">
        <f t="shared" si="24"/>
        <v>0</v>
      </c>
      <c r="E130" s="38">
        <f t="shared" si="24"/>
        <v>0</v>
      </c>
      <c r="F130" s="38">
        <f t="shared" si="16"/>
        <v>0</v>
      </c>
      <c r="G130" s="38">
        <f t="shared" si="17"/>
        <v>0</v>
      </c>
      <c r="H130" s="38">
        <f t="shared" si="18"/>
        <v>0</v>
      </c>
      <c r="I130" s="38">
        <f t="shared" si="19"/>
        <v>0</v>
      </c>
      <c r="J130" s="38">
        <f t="shared" si="20"/>
        <v>0</v>
      </c>
      <c r="K130" s="38">
        <f t="shared" si="21"/>
        <v>0</v>
      </c>
    </row>
    <row r="131" spans="2:12" x14ac:dyDescent="0.25">
      <c r="B131" s="45" t="str">
        <f t="shared" si="22"/>
        <v>&lt;Other 9&gt;</v>
      </c>
      <c r="C131" s="96">
        <f t="shared" si="23"/>
        <v>0</v>
      </c>
      <c r="D131" s="46">
        <f t="shared" si="24"/>
        <v>0</v>
      </c>
      <c r="E131" s="38">
        <f t="shared" si="24"/>
        <v>0</v>
      </c>
      <c r="F131" s="38">
        <f t="shared" si="16"/>
        <v>0</v>
      </c>
      <c r="G131" s="38">
        <f t="shared" si="17"/>
        <v>0</v>
      </c>
      <c r="H131" s="38">
        <f t="shared" si="18"/>
        <v>0</v>
      </c>
      <c r="I131" s="38">
        <f t="shared" si="19"/>
        <v>0</v>
      </c>
      <c r="J131" s="38">
        <f t="shared" si="20"/>
        <v>0</v>
      </c>
      <c r="K131" s="38">
        <f t="shared" si="21"/>
        <v>0</v>
      </c>
    </row>
    <row r="132" spans="2:12" x14ac:dyDescent="0.25">
      <c r="B132" s="45" t="str">
        <f t="shared" si="22"/>
        <v>&lt;Other 10&gt;</v>
      </c>
      <c r="C132" s="96">
        <f t="shared" si="23"/>
        <v>0</v>
      </c>
      <c r="D132" s="46">
        <f t="shared" si="24"/>
        <v>0</v>
      </c>
      <c r="E132" s="38">
        <f t="shared" si="24"/>
        <v>0</v>
      </c>
      <c r="F132" s="38">
        <f t="shared" si="16"/>
        <v>0</v>
      </c>
      <c r="G132" s="38">
        <f t="shared" si="17"/>
        <v>0</v>
      </c>
      <c r="H132" s="38">
        <f t="shared" si="18"/>
        <v>0</v>
      </c>
      <c r="I132" s="38">
        <f t="shared" si="19"/>
        <v>0</v>
      </c>
      <c r="J132" s="38">
        <f t="shared" si="20"/>
        <v>0</v>
      </c>
      <c r="K132" s="38">
        <f t="shared" si="21"/>
        <v>0</v>
      </c>
    </row>
    <row r="133" spans="2:12" x14ac:dyDescent="0.25">
      <c r="B133" s="45">
        <f t="shared" si="22"/>
        <v>0</v>
      </c>
      <c r="C133" s="96">
        <f t="shared" si="23"/>
        <v>0</v>
      </c>
      <c r="D133" s="46">
        <f t="shared" ref="D133:E133" si="25">D101</f>
        <v>0</v>
      </c>
      <c r="E133" s="38">
        <f t="shared" si="25"/>
        <v>0</v>
      </c>
      <c r="F133" s="38">
        <f t="shared" si="16"/>
        <v>0</v>
      </c>
      <c r="G133" s="38">
        <f t="shared" si="17"/>
        <v>0</v>
      </c>
      <c r="H133" s="38">
        <f t="shared" si="18"/>
        <v>0</v>
      </c>
      <c r="I133" s="38">
        <f t="shared" si="19"/>
        <v>0</v>
      </c>
      <c r="J133" s="38">
        <f t="shared" si="20"/>
        <v>0</v>
      </c>
      <c r="K133" s="38">
        <f t="shared" si="21"/>
        <v>0</v>
      </c>
    </row>
    <row r="134" spans="2:12" x14ac:dyDescent="0.25">
      <c r="B134" s="45">
        <f t="shared" si="22"/>
        <v>0</v>
      </c>
      <c r="C134" s="96">
        <f t="shared" si="23"/>
        <v>0</v>
      </c>
      <c r="D134" s="46">
        <f t="shared" ref="D134:E134" si="26">D102</f>
        <v>0</v>
      </c>
      <c r="E134" s="38">
        <f t="shared" si="26"/>
        <v>0</v>
      </c>
      <c r="F134" s="38">
        <f t="shared" si="16"/>
        <v>0</v>
      </c>
      <c r="G134" s="38">
        <f t="shared" si="17"/>
        <v>0</v>
      </c>
      <c r="H134" s="38">
        <f t="shared" si="18"/>
        <v>0</v>
      </c>
      <c r="I134" s="38">
        <f t="shared" si="19"/>
        <v>0</v>
      </c>
      <c r="J134" s="38">
        <f t="shared" si="20"/>
        <v>0</v>
      </c>
      <c r="K134" s="38">
        <f t="shared" si="21"/>
        <v>0</v>
      </c>
    </row>
    <row r="135" spans="2:12" x14ac:dyDescent="0.25">
      <c r="B135" s="45">
        <f t="shared" si="22"/>
        <v>0</v>
      </c>
      <c r="C135" s="96">
        <f t="shared" si="23"/>
        <v>0</v>
      </c>
      <c r="D135" s="46">
        <f t="shared" ref="D135:E135" si="27">D103</f>
        <v>0</v>
      </c>
      <c r="E135" s="38">
        <f t="shared" si="27"/>
        <v>0</v>
      </c>
      <c r="F135" s="38">
        <f t="shared" si="16"/>
        <v>0</v>
      </c>
      <c r="G135" s="38">
        <f t="shared" si="17"/>
        <v>0</v>
      </c>
      <c r="H135" s="38">
        <f t="shared" si="18"/>
        <v>0</v>
      </c>
      <c r="I135" s="38">
        <f t="shared" si="19"/>
        <v>0</v>
      </c>
      <c r="J135" s="38">
        <f t="shared" si="20"/>
        <v>0</v>
      </c>
      <c r="K135" s="38">
        <f t="shared" si="21"/>
        <v>0</v>
      </c>
    </row>
    <row r="136" spans="2:12" x14ac:dyDescent="0.25">
      <c r="B136" s="45">
        <f t="shared" si="22"/>
        <v>0</v>
      </c>
      <c r="C136" s="96">
        <f t="shared" si="23"/>
        <v>0</v>
      </c>
      <c r="D136" s="46">
        <f t="shared" ref="D136:E136" si="28">D104</f>
        <v>0</v>
      </c>
      <c r="E136" s="38">
        <f t="shared" si="28"/>
        <v>0</v>
      </c>
      <c r="F136" s="38">
        <f t="shared" si="16"/>
        <v>0</v>
      </c>
      <c r="G136" s="38">
        <f t="shared" si="17"/>
        <v>0</v>
      </c>
      <c r="H136" s="38">
        <f t="shared" si="18"/>
        <v>0</v>
      </c>
      <c r="I136" s="38">
        <f t="shared" si="19"/>
        <v>0</v>
      </c>
      <c r="J136" s="38">
        <f t="shared" si="20"/>
        <v>0</v>
      </c>
      <c r="K136" s="38">
        <f t="shared" si="21"/>
        <v>0</v>
      </c>
    </row>
    <row r="137" spans="2:12" x14ac:dyDescent="0.25">
      <c r="B137" s="45">
        <f t="shared" si="22"/>
        <v>0</v>
      </c>
      <c r="C137" s="96">
        <f t="shared" si="23"/>
        <v>0</v>
      </c>
      <c r="D137" s="46">
        <f t="shared" ref="D137:E137" si="29">D105</f>
        <v>0</v>
      </c>
      <c r="E137" s="38">
        <f t="shared" si="29"/>
        <v>0</v>
      </c>
      <c r="F137" s="38">
        <f t="shared" si="16"/>
        <v>0</v>
      </c>
      <c r="G137" s="38">
        <f t="shared" si="17"/>
        <v>0</v>
      </c>
      <c r="H137" s="38">
        <f t="shared" si="18"/>
        <v>0</v>
      </c>
      <c r="I137" s="38">
        <f t="shared" si="19"/>
        <v>0</v>
      </c>
      <c r="J137" s="38">
        <f t="shared" si="20"/>
        <v>0</v>
      </c>
      <c r="K137" s="38">
        <f t="shared" si="21"/>
        <v>0</v>
      </c>
    </row>
    <row r="138" spans="2:12" x14ac:dyDescent="0.25">
      <c r="B138" s="45">
        <f t="shared" si="22"/>
        <v>0</v>
      </c>
      <c r="C138" s="96">
        <f t="shared" si="23"/>
        <v>0</v>
      </c>
      <c r="D138" s="46">
        <f t="shared" ref="D138:E138" si="30">D106</f>
        <v>0</v>
      </c>
      <c r="E138" s="38">
        <f t="shared" si="30"/>
        <v>0</v>
      </c>
      <c r="F138" s="38">
        <f t="shared" si="16"/>
        <v>0</v>
      </c>
      <c r="G138" s="38">
        <f t="shared" si="17"/>
        <v>0</v>
      </c>
      <c r="H138" s="38">
        <f t="shared" si="18"/>
        <v>0</v>
      </c>
      <c r="I138" s="38">
        <f t="shared" si="19"/>
        <v>0</v>
      </c>
      <c r="J138" s="38">
        <f t="shared" si="20"/>
        <v>0</v>
      </c>
      <c r="K138" s="38">
        <f t="shared" si="21"/>
        <v>0</v>
      </c>
    </row>
    <row r="139" spans="2:12" x14ac:dyDescent="0.25">
      <c r="B139" s="45">
        <f t="shared" si="22"/>
        <v>0</v>
      </c>
      <c r="C139" s="96">
        <f t="shared" si="23"/>
        <v>0</v>
      </c>
      <c r="D139" s="46">
        <f t="shared" ref="D139:E143" si="31">D107</f>
        <v>0</v>
      </c>
      <c r="E139" s="38">
        <f t="shared" si="31"/>
        <v>0</v>
      </c>
      <c r="F139" s="38">
        <f t="shared" si="16"/>
        <v>0</v>
      </c>
      <c r="G139" s="38">
        <f t="shared" si="17"/>
        <v>0</v>
      </c>
      <c r="H139" s="38">
        <f t="shared" si="18"/>
        <v>0</v>
      </c>
      <c r="I139" s="38">
        <f t="shared" si="19"/>
        <v>0</v>
      </c>
      <c r="J139" s="38">
        <f t="shared" si="20"/>
        <v>0</v>
      </c>
      <c r="K139" s="38">
        <f t="shared" si="21"/>
        <v>0</v>
      </c>
    </row>
    <row r="140" spans="2:12" x14ac:dyDescent="0.25">
      <c r="B140" s="45">
        <f t="shared" si="22"/>
        <v>0</v>
      </c>
      <c r="C140" s="96">
        <f t="shared" si="23"/>
        <v>0</v>
      </c>
      <c r="D140" s="46">
        <f t="shared" si="31"/>
        <v>0</v>
      </c>
      <c r="E140" s="38">
        <f t="shared" si="31"/>
        <v>0</v>
      </c>
      <c r="F140" s="38">
        <f t="shared" si="16"/>
        <v>0</v>
      </c>
      <c r="G140" s="38">
        <f t="shared" si="17"/>
        <v>0</v>
      </c>
      <c r="H140" s="38">
        <f t="shared" si="18"/>
        <v>0</v>
      </c>
      <c r="I140" s="38">
        <f t="shared" si="19"/>
        <v>0</v>
      </c>
      <c r="J140" s="38">
        <f t="shared" si="20"/>
        <v>0</v>
      </c>
      <c r="K140" s="38">
        <f t="shared" si="21"/>
        <v>0</v>
      </c>
    </row>
    <row r="141" spans="2:12" x14ac:dyDescent="0.25">
      <c r="B141" s="45">
        <f t="shared" si="22"/>
        <v>0</v>
      </c>
      <c r="C141" s="96">
        <f t="shared" si="23"/>
        <v>0</v>
      </c>
      <c r="D141" s="46">
        <f t="shared" si="31"/>
        <v>0</v>
      </c>
      <c r="E141" s="38">
        <f t="shared" si="31"/>
        <v>0</v>
      </c>
      <c r="F141" s="38">
        <f t="shared" si="16"/>
        <v>0</v>
      </c>
      <c r="G141" s="38">
        <f t="shared" si="17"/>
        <v>0</v>
      </c>
      <c r="H141" s="38">
        <f t="shared" si="18"/>
        <v>0</v>
      </c>
      <c r="I141" s="38">
        <f t="shared" si="19"/>
        <v>0</v>
      </c>
      <c r="J141" s="38">
        <f t="shared" si="20"/>
        <v>0</v>
      </c>
      <c r="K141" s="38">
        <f t="shared" si="21"/>
        <v>0</v>
      </c>
    </row>
    <row r="142" spans="2:12" x14ac:dyDescent="0.25">
      <c r="B142" s="45">
        <f t="shared" si="22"/>
        <v>0</v>
      </c>
      <c r="C142" s="96">
        <f t="shared" si="23"/>
        <v>0</v>
      </c>
      <c r="D142" s="46">
        <f t="shared" si="31"/>
        <v>0</v>
      </c>
      <c r="E142" s="38">
        <f t="shared" si="31"/>
        <v>0</v>
      </c>
      <c r="F142" s="38">
        <f t="shared" si="16"/>
        <v>0</v>
      </c>
      <c r="G142" s="38">
        <f t="shared" si="17"/>
        <v>0</v>
      </c>
      <c r="H142" s="38">
        <f t="shared" si="18"/>
        <v>0</v>
      </c>
      <c r="I142" s="38">
        <f t="shared" si="19"/>
        <v>0</v>
      </c>
      <c r="J142" s="38">
        <f t="shared" si="20"/>
        <v>0</v>
      </c>
      <c r="K142" s="38">
        <f t="shared" si="21"/>
        <v>0</v>
      </c>
    </row>
    <row r="143" spans="2:12" x14ac:dyDescent="0.25">
      <c r="B143" s="45">
        <f t="shared" si="22"/>
        <v>0</v>
      </c>
      <c r="C143" s="96">
        <f t="shared" si="23"/>
        <v>0</v>
      </c>
      <c r="D143" s="46">
        <f t="shared" si="31"/>
        <v>0</v>
      </c>
      <c r="E143" s="38">
        <f t="shared" si="31"/>
        <v>0</v>
      </c>
      <c r="F143" s="38">
        <f t="shared" si="16"/>
        <v>0</v>
      </c>
      <c r="G143" s="38">
        <f t="shared" si="17"/>
        <v>0</v>
      </c>
      <c r="H143" s="38">
        <f t="shared" si="18"/>
        <v>0</v>
      </c>
      <c r="I143" s="38">
        <f t="shared" si="19"/>
        <v>0</v>
      </c>
      <c r="J143" s="38">
        <f t="shared" si="20"/>
        <v>0</v>
      </c>
      <c r="K143" s="38">
        <f t="shared" si="21"/>
        <v>0</v>
      </c>
    </row>
    <row r="144" spans="2:12" x14ac:dyDescent="0.25">
      <c r="E144" s="49" t="s">
        <v>135</v>
      </c>
      <c r="F144" s="42">
        <f t="shared" ref="F144:K144" si="32">SUM(F117:F143)</f>
        <v>115000</v>
      </c>
      <c r="G144" s="42">
        <f t="shared" si="32"/>
        <v>115000</v>
      </c>
      <c r="H144" s="42">
        <f t="shared" si="32"/>
        <v>180000</v>
      </c>
      <c r="I144" s="42">
        <f t="shared" si="32"/>
        <v>180000</v>
      </c>
      <c r="J144" s="42">
        <f t="shared" si="32"/>
        <v>180000</v>
      </c>
      <c r="K144" s="42">
        <f t="shared" si="32"/>
        <v>180000</v>
      </c>
      <c r="L144" s="39">
        <f>SUM(F144:K144)</f>
        <v>950000</v>
      </c>
    </row>
    <row r="145" spans="1:12" x14ac:dyDescent="0.25">
      <c r="E145" s="49"/>
      <c r="F145" s="54"/>
      <c r="G145" s="54"/>
      <c r="H145" s="54"/>
      <c r="I145" s="54"/>
      <c r="J145" s="54"/>
      <c r="K145" s="54"/>
      <c r="L145" s="55"/>
    </row>
    <row r="146" spans="1:12" x14ac:dyDescent="0.25">
      <c r="E146" s="49"/>
      <c r="F146" s="54"/>
      <c r="G146" s="54"/>
      <c r="H146" s="54"/>
      <c r="I146" s="54"/>
      <c r="J146" s="54"/>
      <c r="K146" s="54"/>
      <c r="L146" s="55"/>
    </row>
    <row r="147" spans="1:12" ht="48" customHeight="1" x14ac:dyDescent="0.25">
      <c r="A147" s="19" t="s">
        <v>136</v>
      </c>
      <c r="B147" s="17" t="s">
        <v>137</v>
      </c>
      <c r="C147" s="56"/>
      <c r="D147" s="56"/>
      <c r="E147" s="60" t="s">
        <v>138</v>
      </c>
      <c r="F147" s="57" t="s">
        <v>129</v>
      </c>
      <c r="G147" s="21" t="s">
        <v>130</v>
      </c>
      <c r="H147" s="21" t="s">
        <v>131</v>
      </c>
      <c r="I147" s="21" t="s">
        <v>132</v>
      </c>
      <c r="J147" s="21" t="s">
        <v>133</v>
      </c>
      <c r="K147" s="21" t="s">
        <v>134</v>
      </c>
    </row>
    <row r="148" spans="1:12" x14ac:dyDescent="0.25">
      <c r="B148" s="65"/>
      <c r="C148" s="66"/>
      <c r="D148" s="58"/>
      <c r="E148" s="59" t="s">
        <v>139</v>
      </c>
      <c r="F148" s="51">
        <f t="shared" ref="F148:K148" si="33">SUM(F31:F44)</f>
        <v>11000</v>
      </c>
      <c r="G148" s="50">
        <f t="shared" si="33"/>
        <v>0</v>
      </c>
      <c r="H148" s="50">
        <f t="shared" si="33"/>
        <v>0</v>
      </c>
      <c r="I148" s="50">
        <f t="shared" si="33"/>
        <v>0</v>
      </c>
      <c r="J148" s="50">
        <f t="shared" si="33"/>
        <v>0</v>
      </c>
      <c r="K148" s="50">
        <f t="shared" si="33"/>
        <v>0</v>
      </c>
    </row>
    <row r="149" spans="1:12" x14ac:dyDescent="0.25">
      <c r="B149" s="67"/>
      <c r="C149" s="68"/>
      <c r="D149" s="52"/>
      <c r="E149" s="53" t="s">
        <v>140</v>
      </c>
      <c r="F149" s="50">
        <f t="shared" ref="F149:K149" si="34">SUM(F46:F72)</f>
        <v>15740</v>
      </c>
      <c r="G149" s="50">
        <f t="shared" si="34"/>
        <v>15740</v>
      </c>
      <c r="H149" s="50">
        <f t="shared" si="34"/>
        <v>15740</v>
      </c>
      <c r="I149" s="50">
        <f t="shared" si="34"/>
        <v>15740</v>
      </c>
      <c r="J149" s="50">
        <f t="shared" si="34"/>
        <v>15740</v>
      </c>
      <c r="K149" s="50">
        <f t="shared" si="34"/>
        <v>15740</v>
      </c>
    </row>
    <row r="150" spans="1:12" x14ac:dyDescent="0.25">
      <c r="B150" s="67"/>
      <c r="C150" s="68"/>
      <c r="D150" s="52"/>
      <c r="E150" s="53" t="s">
        <v>141</v>
      </c>
      <c r="F150" s="50">
        <f t="shared" ref="F150:K150" si="35">SUM(F74:F78)</f>
        <v>0</v>
      </c>
      <c r="G150" s="50">
        <f t="shared" si="35"/>
        <v>0</v>
      </c>
      <c r="H150" s="50">
        <f t="shared" si="35"/>
        <v>0</v>
      </c>
      <c r="I150" s="50">
        <f t="shared" si="35"/>
        <v>0</v>
      </c>
      <c r="J150" s="50">
        <f t="shared" si="35"/>
        <v>0</v>
      </c>
      <c r="K150" s="50">
        <f t="shared" si="35"/>
        <v>0</v>
      </c>
    </row>
    <row r="151" spans="1:12" x14ac:dyDescent="0.25">
      <c r="B151" s="67"/>
      <c r="C151" s="68"/>
      <c r="D151" s="52"/>
      <c r="E151" s="53" t="s">
        <v>142</v>
      </c>
      <c r="F151" s="50">
        <f>SUM(F144)</f>
        <v>115000</v>
      </c>
      <c r="G151" s="50">
        <f t="shared" ref="G151:K151" si="36">SUM(G144)</f>
        <v>115000</v>
      </c>
      <c r="H151" s="50">
        <f t="shared" si="36"/>
        <v>180000</v>
      </c>
      <c r="I151" s="50">
        <f t="shared" si="36"/>
        <v>180000</v>
      </c>
      <c r="J151" s="50">
        <f t="shared" si="36"/>
        <v>180000</v>
      </c>
      <c r="K151" s="50">
        <f t="shared" si="36"/>
        <v>180000</v>
      </c>
    </row>
    <row r="152" spans="1:12" x14ac:dyDescent="0.25">
      <c r="B152" s="67"/>
      <c r="C152" s="68"/>
      <c r="D152" s="52"/>
      <c r="E152" s="53" t="s">
        <v>143</v>
      </c>
      <c r="F152" s="50">
        <f>SUM(F148:F151)</f>
        <v>141740</v>
      </c>
      <c r="G152" s="50">
        <f t="shared" ref="G152:K152" si="37">SUM(G148:G151)</f>
        <v>130740</v>
      </c>
      <c r="H152" s="50">
        <f t="shared" si="37"/>
        <v>195740</v>
      </c>
      <c r="I152" s="50">
        <f t="shared" si="37"/>
        <v>195740</v>
      </c>
      <c r="J152" s="50">
        <f t="shared" si="37"/>
        <v>195740</v>
      </c>
      <c r="K152" s="50">
        <f t="shared" si="37"/>
        <v>195740</v>
      </c>
      <c r="L152" s="39">
        <f>SUM(F152:K152)</f>
        <v>1055440</v>
      </c>
    </row>
    <row r="153" spans="1:12" x14ac:dyDescent="0.25">
      <c r="B153" s="58"/>
      <c r="C153" s="69"/>
      <c r="D153" s="52"/>
      <c r="E153" s="53" t="s">
        <v>144</v>
      </c>
      <c r="F153" s="63">
        <f>F152</f>
        <v>141740</v>
      </c>
      <c r="G153" s="63">
        <f>F153+G152</f>
        <v>272480</v>
      </c>
      <c r="H153" s="63">
        <f t="shared" ref="H153:K153" si="38">G153+H152</f>
        <v>468220</v>
      </c>
      <c r="I153" s="63">
        <f t="shared" si="38"/>
        <v>663960</v>
      </c>
      <c r="J153" s="63">
        <f t="shared" si="38"/>
        <v>859700</v>
      </c>
      <c r="K153" s="63">
        <f t="shared" si="38"/>
        <v>1055440</v>
      </c>
      <c r="L153" s="55"/>
    </row>
    <row r="154" spans="1:12" x14ac:dyDescent="0.25">
      <c r="E154" s="49"/>
      <c r="F154" s="103"/>
      <c r="G154" s="103"/>
      <c r="H154" s="103"/>
      <c r="I154" s="103"/>
      <c r="J154" s="103"/>
      <c r="K154" s="103"/>
      <c r="L154" s="55"/>
    </row>
    <row r="155" spans="1:12" x14ac:dyDescent="0.25">
      <c r="B155" s="102" t="s">
        <v>149</v>
      </c>
    </row>
  </sheetData>
  <sheetProtection sheet="1" objects="1" scenarios="1"/>
  <protectedRanges>
    <protectedRange sqref="B31:B39" name="Set up titles"/>
    <protectedRange sqref="F19:K20" name="Group size"/>
    <protectedRange sqref="B40:B44 C31:C44" name="Set up costs"/>
    <protectedRange sqref="B85:K112" name="Staff costs"/>
    <protectedRange sqref="E74:K78 B74:C78 B68:C72 C46:C67 E72:K72 E46:E72" name="Group costs and overheads"/>
    <protectedRange sqref="C23:C29" name="Retention"/>
    <protectedRange sqref="C6:C17 C3:E3 H2:H3" name="Details"/>
    <protectedRange sqref="B46:B67" name="Individual group costs"/>
  </protectedRanges>
  <conditionalFormatting sqref="B117:B143">
    <cfRule type="cellIs" dxfId="0" priority="1" operator="equal">
      <formula>0</formula>
    </cfRule>
  </conditionalFormatting>
  <pageMargins left="0.7" right="0.7" top="0.75" bottom="0.75" header="0.3" footer="0.3"/>
  <pageSetup paperSize="9" scale="45" fitToHeight="0" orientation="landscape" horizontalDpi="0" verticalDpi="0" r:id="rId1"/>
  <rowBreaks count="2" manualBreakCount="2">
    <brk id="44" max="12" man="1"/>
    <brk id="8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0821-D3A8-4B09-8737-2A01ABF00463}">
  <sheetPr>
    <pageSetUpPr fitToPage="1"/>
  </sheetPr>
  <dimension ref="B2:M44"/>
  <sheetViews>
    <sheetView workbookViewId="0">
      <selection activeCell="N5" sqref="N5"/>
    </sheetView>
  </sheetViews>
  <sheetFormatPr defaultRowHeight="15" x14ac:dyDescent="0.25"/>
  <cols>
    <col min="1" max="2" width="9.140625" style="3"/>
    <col min="3" max="3" width="13.42578125" style="3" customWidth="1"/>
    <col min="4" max="5" width="9.140625" style="3"/>
    <col min="6" max="6" width="26" style="3" customWidth="1"/>
    <col min="7" max="13" width="20.7109375" style="3" customWidth="1"/>
    <col min="14" max="16384" width="9.140625" style="3"/>
  </cols>
  <sheetData>
    <row r="2" spans="2:13" ht="21.75" thickBot="1" x14ac:dyDescent="0.4">
      <c r="B2" s="4" t="s">
        <v>0</v>
      </c>
      <c r="F2" s="4"/>
    </row>
    <row r="3" spans="2:13" ht="33" customHeight="1" x14ac:dyDescent="0.35">
      <c r="B3" s="4" t="s">
        <v>137</v>
      </c>
      <c r="F3" s="4"/>
      <c r="H3" s="70" t="s">
        <v>145</v>
      </c>
      <c r="I3" s="71" t="s">
        <v>146</v>
      </c>
      <c r="J3" s="71" t="s">
        <v>147</v>
      </c>
      <c r="K3" s="71" t="s">
        <v>18</v>
      </c>
      <c r="L3" s="72" t="s">
        <v>148</v>
      </c>
    </row>
    <row r="4" spans="2:13" ht="51.75" customHeight="1" thickBot="1" x14ac:dyDescent="0.3">
      <c r="H4" s="73" t="str">
        <f>'Apprenticeship Budgeting Tool'!C6</f>
        <v>A</v>
      </c>
      <c r="I4" s="74" t="str">
        <f>'Apprenticeship Budgeting Tool'!C7</f>
        <v>Senior Leader</v>
      </c>
      <c r="J4" s="74" t="str">
        <f>'Apprenticeship Budgeting Tool'!C9</f>
        <v>Bob</v>
      </c>
      <c r="K4" s="74">
        <f>'Apprenticeship Budgeting Tool'!C11</f>
        <v>1</v>
      </c>
      <c r="L4" s="75" t="str">
        <f>'Apprenticeship Budgeting Tool'!H2</f>
        <v>AA1</v>
      </c>
    </row>
    <row r="6" spans="2:13" ht="15.75" thickBot="1" x14ac:dyDescent="0.3"/>
    <row r="7" spans="2:13" ht="30.75" thickBot="1" x14ac:dyDescent="0.3">
      <c r="B7" s="94" t="s">
        <v>136</v>
      </c>
      <c r="C7" s="88" t="s">
        <v>137</v>
      </c>
      <c r="D7" s="89"/>
      <c r="E7" s="89"/>
      <c r="F7" s="90" t="s">
        <v>138</v>
      </c>
      <c r="G7" s="91" t="s">
        <v>129</v>
      </c>
      <c r="H7" s="92" t="s">
        <v>130</v>
      </c>
      <c r="I7" s="92" t="s">
        <v>131</v>
      </c>
      <c r="J7" s="92" t="s">
        <v>132</v>
      </c>
      <c r="K7" s="92" t="s">
        <v>133</v>
      </c>
      <c r="L7" s="93" t="s">
        <v>134</v>
      </c>
    </row>
    <row r="8" spans="2:13" x14ac:dyDescent="0.25">
      <c r="C8" s="76"/>
      <c r="D8" s="77"/>
      <c r="E8" s="78"/>
      <c r="F8" s="79" t="s">
        <v>139</v>
      </c>
      <c r="G8" s="80">
        <f>'Apprenticeship Budgeting Tool'!F148</f>
        <v>11000</v>
      </c>
      <c r="H8" s="80">
        <f>'Apprenticeship Budgeting Tool'!G148</f>
        <v>0</v>
      </c>
      <c r="I8" s="80">
        <f>'Apprenticeship Budgeting Tool'!H148</f>
        <v>0</v>
      </c>
      <c r="J8" s="80">
        <f>'Apprenticeship Budgeting Tool'!I148</f>
        <v>0</v>
      </c>
      <c r="K8" s="80">
        <f>'Apprenticeship Budgeting Tool'!J148</f>
        <v>0</v>
      </c>
      <c r="L8" s="81">
        <f>'Apprenticeship Budgeting Tool'!K148</f>
        <v>0</v>
      </c>
    </row>
    <row r="9" spans="2:13" x14ac:dyDescent="0.25">
      <c r="C9" s="82"/>
      <c r="D9" s="68"/>
      <c r="E9" s="52"/>
      <c r="F9" s="53" t="s">
        <v>140</v>
      </c>
      <c r="G9" s="51">
        <f>'Apprenticeship Budgeting Tool'!F149</f>
        <v>15740</v>
      </c>
      <c r="H9" s="51">
        <f>'Apprenticeship Budgeting Tool'!G149</f>
        <v>15740</v>
      </c>
      <c r="I9" s="51">
        <f>'Apprenticeship Budgeting Tool'!H149</f>
        <v>15740</v>
      </c>
      <c r="J9" s="51">
        <f>'Apprenticeship Budgeting Tool'!I149</f>
        <v>15740</v>
      </c>
      <c r="K9" s="51">
        <f>'Apprenticeship Budgeting Tool'!J149</f>
        <v>15740</v>
      </c>
      <c r="L9" s="83">
        <f>'Apprenticeship Budgeting Tool'!K149</f>
        <v>15740</v>
      </c>
    </row>
    <row r="10" spans="2:13" x14ac:dyDescent="0.25">
      <c r="C10" s="82"/>
      <c r="D10" s="68"/>
      <c r="E10" s="52"/>
      <c r="F10" s="53" t="s">
        <v>141</v>
      </c>
      <c r="G10" s="51">
        <f>'Apprenticeship Budgeting Tool'!F150</f>
        <v>0</v>
      </c>
      <c r="H10" s="51">
        <f>'Apprenticeship Budgeting Tool'!G150</f>
        <v>0</v>
      </c>
      <c r="I10" s="51">
        <f>'Apprenticeship Budgeting Tool'!H150</f>
        <v>0</v>
      </c>
      <c r="J10" s="51">
        <f>'Apprenticeship Budgeting Tool'!I150</f>
        <v>0</v>
      </c>
      <c r="K10" s="51">
        <f>'Apprenticeship Budgeting Tool'!J150</f>
        <v>0</v>
      </c>
      <c r="L10" s="83">
        <f>'Apprenticeship Budgeting Tool'!K150</f>
        <v>0</v>
      </c>
    </row>
    <row r="11" spans="2:13" x14ac:dyDescent="0.25">
      <c r="C11" s="82"/>
      <c r="D11" s="68"/>
      <c r="E11" s="52"/>
      <c r="F11" s="53" t="s">
        <v>142</v>
      </c>
      <c r="G11" s="51">
        <f>'Apprenticeship Budgeting Tool'!F151</f>
        <v>115000</v>
      </c>
      <c r="H11" s="51">
        <f>'Apprenticeship Budgeting Tool'!G151</f>
        <v>115000</v>
      </c>
      <c r="I11" s="51">
        <f>'Apprenticeship Budgeting Tool'!H151</f>
        <v>180000</v>
      </c>
      <c r="J11" s="51">
        <f>'Apprenticeship Budgeting Tool'!I151</f>
        <v>180000</v>
      </c>
      <c r="K11" s="51">
        <f>'Apprenticeship Budgeting Tool'!J151</f>
        <v>180000</v>
      </c>
      <c r="L11" s="83">
        <f>'Apprenticeship Budgeting Tool'!K151</f>
        <v>180000</v>
      </c>
    </row>
    <row r="12" spans="2:13" x14ac:dyDescent="0.25">
      <c r="C12" s="82"/>
      <c r="D12" s="68"/>
      <c r="E12" s="52"/>
      <c r="F12" s="97" t="s">
        <v>143</v>
      </c>
      <c r="G12" s="98">
        <f>'Apprenticeship Budgeting Tool'!F152</f>
        <v>141740</v>
      </c>
      <c r="H12" s="98">
        <f>'Apprenticeship Budgeting Tool'!G152</f>
        <v>130740</v>
      </c>
      <c r="I12" s="98">
        <f>'Apprenticeship Budgeting Tool'!H152</f>
        <v>195740</v>
      </c>
      <c r="J12" s="98">
        <f>'Apprenticeship Budgeting Tool'!I152</f>
        <v>195740</v>
      </c>
      <c r="K12" s="98">
        <f>'Apprenticeship Budgeting Tool'!J152</f>
        <v>195740</v>
      </c>
      <c r="L12" s="99">
        <f>'Apprenticeship Budgeting Tool'!K152</f>
        <v>195740</v>
      </c>
      <c r="M12" s="54"/>
    </row>
    <row r="13" spans="2:13" ht="15.75" thickBot="1" x14ac:dyDescent="0.3">
      <c r="C13" s="84"/>
      <c r="D13" s="85"/>
      <c r="E13" s="86"/>
      <c r="F13" s="87" t="s">
        <v>144</v>
      </c>
      <c r="G13" s="100">
        <f>'Apprenticeship Budgeting Tool'!F153</f>
        <v>141740</v>
      </c>
      <c r="H13" s="100">
        <f>'Apprenticeship Budgeting Tool'!G153</f>
        <v>272480</v>
      </c>
      <c r="I13" s="100">
        <f>'Apprenticeship Budgeting Tool'!H153</f>
        <v>468220</v>
      </c>
      <c r="J13" s="100">
        <f>'Apprenticeship Budgeting Tool'!I153</f>
        <v>663960</v>
      </c>
      <c r="K13" s="100">
        <f>'Apprenticeship Budgeting Tool'!J153</f>
        <v>859700</v>
      </c>
      <c r="L13" s="101">
        <f>'Apprenticeship Budgeting Tool'!K153</f>
        <v>1055440</v>
      </c>
      <c r="M13" s="54"/>
    </row>
    <row r="44" spans="2:2" x14ac:dyDescent="0.25">
      <c r="B44" s="102" t="s">
        <v>149</v>
      </c>
    </row>
  </sheetData>
  <sheetProtection sheet="1" objects="1" scenarios="1"/>
  <pageMargins left="0.25" right="0.25" top="0.75" bottom="0.75" header="0.3" footer="0.3"/>
  <pageSetup paperSize="9" scale="64" fitToHeight="0"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256E4-AA62-4909-AC5F-5EDF63790D7F}">
  <ds:schemaRefs>
    <ds:schemaRef ds:uri="http://schemas.microsoft.com/office/2006/documentManagement/types"/>
    <ds:schemaRef ds:uri="http://purl.org/dc/elements/1.1/"/>
    <ds:schemaRef ds:uri="b7beb0d8-74d7-4712-9e75-e694daa7b546"/>
    <ds:schemaRef ds:uri="http://schemas.openxmlformats.org/package/2006/metadata/core-properties"/>
    <ds:schemaRef ds:uri="http://www.w3.org/XML/1998/namespace"/>
    <ds:schemaRef ds:uri="http://schemas.microsoft.com/office/infopath/2007/PartnerControls"/>
    <ds:schemaRef ds:uri="0f49505b-8b2a-411f-913e-59fdaebaa806"/>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14D708D-8421-4AE3-B3FD-AA878C4A7886}">
  <ds:schemaRefs>
    <ds:schemaRef ds:uri="http://schemas.microsoft.com/sharepoint/v3/contenttype/forms"/>
  </ds:schemaRefs>
</ds:datastoreItem>
</file>

<file path=customXml/itemProps3.xml><?xml version="1.0" encoding="utf-8"?>
<ds:datastoreItem xmlns:ds="http://schemas.openxmlformats.org/officeDocument/2006/customXml" ds:itemID="{C652A97F-978E-41EB-BA3C-E73666927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eb0d8-74d7-4712-9e75-e694daa7b546"/>
    <ds:schemaRef ds:uri="0f49505b-8b2a-411f-913e-59fdaeba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Apprenticeship Budgeting Tool</vt:lpstr>
      <vt:lpstr>Summary of Costs</vt:lpstr>
      <vt:lpstr>'Apprenticeship Budgeting Tool'!Print_Area</vt:lpstr>
      <vt:lpstr>Instructions!Print_Area</vt:lpstr>
      <vt:lpstr>'Summary of Costs'!Print_Area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Lockhart-Hawkins</dc:creator>
  <cp:keywords/>
  <dc:description/>
  <cp:lastModifiedBy>David Lockhart-Hawkins</cp:lastModifiedBy>
  <cp:revision/>
  <cp:lastPrinted>2025-08-12T10:39:42Z</cp:lastPrinted>
  <dcterms:created xsi:type="dcterms:W3CDTF">2025-06-10T16:22:55Z</dcterms:created>
  <dcterms:modified xsi:type="dcterms:W3CDTF">2025-08-14T12:52:32Z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