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https://lockharthawkins.sharepoint.com/sites/LockhartHawkinsLimited/Shared Documents/UVAC Hera/Toolkit tools/"/>
    </mc:Choice>
  </mc:AlternateContent>
  <xr:revisionPtr revIDLastSave="294" documentId="8_{AFDD7BAD-48A2-4991-9662-E383D7408ACF}" xr6:coauthVersionLast="47" xr6:coauthVersionMax="47" xr10:uidLastSave="{38E213A8-519A-43F0-8C0E-9C72B32BC229}"/>
  <bookViews>
    <workbookView xWindow="-38510" yWindow="-100" windowWidth="38620" windowHeight="21100" activeTab="1" xr2:uid="{A500C499-EDB6-4B44-B65A-830C23524F02}"/>
  </bookViews>
  <sheets>
    <sheet name="Instructions" sheetId="7" r:id="rId1"/>
    <sheet name="A Programme Costs" sheetId="1" r:id="rId2"/>
    <sheet name="B Contact Hours" sheetId="15" r:id="rId3"/>
    <sheet name="C Staff Rates &amp; Roles" sheetId="13" r:id="rId4"/>
    <sheet name="D Management &amp; Admin" sheetId="16" r:id="rId5"/>
    <sheet name="E Overheads" sheetId="17" r:id="rId6"/>
    <sheet name="Summary" sheetId="18" r:id="rId7"/>
  </sheets>
  <definedNames>
    <definedName name="_xlnm.Print_Area" localSheetId="1">'A Programme Costs'!$A$1:$Q$181</definedName>
    <definedName name="_xlnm.Print_Area" localSheetId="3">'C Staff Rates &amp; Roles'!$A$1:$W$69</definedName>
    <definedName name="_xlnm.Print_Area" localSheetId="4">'D Management &amp; Admin'!$A$1:$T$47</definedName>
    <definedName name="_xlnm.Print_Area" localSheetId="5">'E Overheads'!$A$2:$R$52</definedName>
    <definedName name="_xlnm.Print_Area" localSheetId="0">Instructions!$A$1:$N$26</definedName>
    <definedName name="_xlnm.Print_Area" localSheetId="6">Summary!$A$1:$R$58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9" i="1" l="1"/>
  <c r="G14" i="13"/>
  <c r="G15" i="13"/>
  <c r="G16" i="13"/>
  <c r="G17" i="13"/>
  <c r="G18" i="13"/>
  <c r="G19" i="13"/>
  <c r="G20" i="13"/>
  <c r="G21" i="13"/>
  <c r="G22" i="13"/>
  <c r="G23" i="13"/>
  <c r="G24" i="13"/>
  <c r="G25" i="13"/>
  <c r="G26" i="13"/>
  <c r="G27" i="13"/>
  <c r="G28" i="13"/>
  <c r="G13" i="13"/>
  <c r="F49" i="18"/>
  <c r="G49" i="18"/>
  <c r="H49" i="18"/>
  <c r="I49" i="18"/>
  <c r="J49" i="18"/>
  <c r="K49" i="18"/>
  <c r="L49" i="18"/>
  <c r="E49" i="18"/>
  <c r="G19" i="1"/>
  <c r="H19" i="1"/>
  <c r="M23" i="1" a="1"/>
  <c r="M23" i="1" s="1"/>
  <c r="Z23" i="1" l="1"/>
  <c r="W23" i="1"/>
  <c r="V23" i="1"/>
  <c r="U23" i="1"/>
  <c r="T23" i="1"/>
  <c r="AC23" i="1"/>
  <c r="AB23" i="1"/>
  <c r="AA23" i="1"/>
  <c r="Y23" i="1"/>
  <c r="X23" i="1"/>
  <c r="T19" i="1"/>
  <c r="U19" i="1"/>
  <c r="P7" i="1"/>
  <c r="K57" i="18"/>
  <c r="L57" i="18"/>
  <c r="D57" i="18"/>
  <c r="D51" i="18"/>
  <c r="F51" i="18"/>
  <c r="G51" i="18"/>
  <c r="H51" i="18"/>
  <c r="I51" i="18"/>
  <c r="J51" i="18"/>
  <c r="K51" i="18"/>
  <c r="K54" i="18" s="1"/>
  <c r="L51" i="18"/>
  <c r="L54" i="18" s="1"/>
  <c r="E51" i="18"/>
  <c r="M50" i="18"/>
  <c r="M49" i="18"/>
  <c r="M51" i="18" l="1"/>
  <c r="AE23" i="1"/>
  <c r="D54" i="18"/>
  <c r="D11" i="18" l="1"/>
  <c r="M35" i="18"/>
  <c r="F23" i="18"/>
  <c r="F41" i="18" s="1"/>
  <c r="G23" i="18"/>
  <c r="G41" i="18" s="1"/>
  <c r="H23" i="18"/>
  <c r="H41" i="18" s="1"/>
  <c r="I23" i="18"/>
  <c r="I41" i="18" s="1"/>
  <c r="J23" i="18"/>
  <c r="J41" i="18" s="1"/>
  <c r="K23" i="18"/>
  <c r="K41" i="18" s="1"/>
  <c r="L23" i="18"/>
  <c r="L41" i="18" s="1"/>
  <c r="E23" i="18"/>
  <c r="M17" i="18"/>
  <c r="P7" i="18"/>
  <c r="P6" i="18"/>
  <c r="Q4" i="18"/>
  <c r="N5" i="18"/>
  <c r="N6" i="18"/>
  <c r="N7" i="18"/>
  <c r="N4" i="18"/>
  <c r="J5" i="18"/>
  <c r="J4" i="18"/>
  <c r="D5" i="18"/>
  <c r="D6" i="18"/>
  <c r="D7" i="18"/>
  <c r="D8" i="18"/>
  <c r="D4" i="18"/>
  <c r="J46" i="17"/>
  <c r="H11" i="17"/>
  <c r="J11" i="17" s="1"/>
  <c r="H12" i="17"/>
  <c r="J12" i="17" s="1"/>
  <c r="H13" i="17"/>
  <c r="J13" i="17" s="1"/>
  <c r="H14" i="17"/>
  <c r="J14" i="17" s="1"/>
  <c r="H15" i="17"/>
  <c r="J15" i="17" s="1"/>
  <c r="H16" i="17"/>
  <c r="J16" i="17" s="1"/>
  <c r="H17" i="17"/>
  <c r="J17" i="17" s="1"/>
  <c r="H18" i="17"/>
  <c r="J18" i="17" s="1"/>
  <c r="H19" i="17"/>
  <c r="J19" i="17" s="1"/>
  <c r="H20" i="17"/>
  <c r="J20" i="17" s="1"/>
  <c r="H21" i="17"/>
  <c r="J21" i="17" s="1"/>
  <c r="H22" i="17"/>
  <c r="J22" i="17" s="1"/>
  <c r="H23" i="17"/>
  <c r="J23" i="17" s="1"/>
  <c r="H24" i="17"/>
  <c r="J24" i="17" s="1"/>
  <c r="H25" i="17"/>
  <c r="J25" i="17" s="1"/>
  <c r="H26" i="17"/>
  <c r="J26" i="17" s="1"/>
  <c r="H27" i="17"/>
  <c r="J27" i="17" s="1"/>
  <c r="H28" i="17"/>
  <c r="J28" i="17" s="1"/>
  <c r="H29" i="17"/>
  <c r="J29" i="17" s="1"/>
  <c r="H30" i="17"/>
  <c r="J30" i="17" s="1"/>
  <c r="H31" i="17"/>
  <c r="J31" i="17" s="1"/>
  <c r="H32" i="17"/>
  <c r="J32" i="17" s="1"/>
  <c r="H33" i="17"/>
  <c r="J33" i="17" s="1"/>
  <c r="H34" i="17"/>
  <c r="J34" i="17" s="1"/>
  <c r="H35" i="17"/>
  <c r="J35" i="17" s="1"/>
  <c r="H36" i="17"/>
  <c r="J36" i="17" s="1"/>
  <c r="H37" i="17"/>
  <c r="J37" i="17" s="1"/>
  <c r="H38" i="17"/>
  <c r="J38" i="17" s="1"/>
  <c r="H39" i="17"/>
  <c r="J39" i="17" s="1"/>
  <c r="H40" i="17"/>
  <c r="J40" i="17" s="1"/>
  <c r="H41" i="17"/>
  <c r="J41" i="17" s="1"/>
  <c r="H42" i="17"/>
  <c r="J42" i="17" s="1"/>
  <c r="H43" i="17"/>
  <c r="J43" i="17" s="1"/>
  <c r="H44" i="17"/>
  <c r="J44" i="17" s="1"/>
  <c r="H45" i="17"/>
  <c r="J45" i="17" s="1"/>
  <c r="H46" i="17"/>
  <c r="H47" i="17"/>
  <c r="J47" i="17" s="1"/>
  <c r="K6" i="17"/>
  <c r="L6" i="17" s="1"/>
  <c r="M23" i="18" l="1"/>
  <c r="E41" i="18"/>
  <c r="M41" i="18" s="1"/>
  <c r="G23" i="17"/>
  <c r="G43" i="17"/>
  <c r="G44" i="17"/>
  <c r="G12" i="17"/>
  <c r="G35" i="17"/>
  <c r="G17" i="17"/>
  <c r="G24" i="17"/>
  <c r="G31" i="17"/>
  <c r="G13" i="17"/>
  <c r="G14" i="17"/>
  <c r="G36" i="17"/>
  <c r="G18" i="17"/>
  <c r="G20" i="17"/>
  <c r="G41" i="17"/>
  <c r="G25" i="17"/>
  <c r="G45" i="17"/>
  <c r="G26" i="17"/>
  <c r="G46" i="17"/>
  <c r="G27" i="17"/>
  <c r="G47" i="17"/>
  <c r="G28" i="17"/>
  <c r="G9" i="17"/>
  <c r="H9" i="17" s="1"/>
  <c r="J9" i="17" s="1"/>
  <c r="G29" i="17"/>
  <c r="G10" i="17"/>
  <c r="H10" i="17" s="1"/>
  <c r="J10" i="17" s="1"/>
  <c r="J48" i="17" s="1"/>
  <c r="E129" i="1" s="1"/>
  <c r="E24" i="18" s="1"/>
  <c r="E42" i="18" s="1"/>
  <c r="G11" i="17"/>
  <c r="G33" i="17"/>
  <c r="G34" i="17"/>
  <c r="G16" i="17"/>
  <c r="G38" i="17"/>
  <c r="G19" i="17"/>
  <c r="G39" i="17"/>
  <c r="G21" i="17"/>
  <c r="G22" i="17"/>
  <c r="G30" i="17"/>
  <c r="G32" i="17"/>
  <c r="G15" i="17"/>
  <c r="G37" i="17"/>
  <c r="G40" i="17"/>
  <c r="G42" i="17"/>
  <c r="D130" i="1" l="1"/>
  <c r="J130" i="1"/>
  <c r="J25" i="18" s="1"/>
  <c r="U4" i="1"/>
  <c r="J6" i="1"/>
  <c r="J6" i="18" s="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03" i="1"/>
  <c r="L168" i="1"/>
  <c r="L169" i="1"/>
  <c r="L170" i="1"/>
  <c r="L171" i="1"/>
  <c r="L172" i="1"/>
  <c r="L173" i="1"/>
  <c r="L174" i="1"/>
  <c r="K168" i="1"/>
  <c r="K169" i="1"/>
  <c r="K170" i="1"/>
  <c r="K171" i="1"/>
  <c r="K172" i="1"/>
  <c r="K173" i="1"/>
  <c r="K174" i="1"/>
  <c r="J168" i="1"/>
  <c r="J169" i="1"/>
  <c r="J170" i="1"/>
  <c r="J171" i="1"/>
  <c r="J172" i="1"/>
  <c r="J173" i="1"/>
  <c r="J174" i="1"/>
  <c r="I168" i="1"/>
  <c r="I169" i="1"/>
  <c r="I170" i="1"/>
  <c r="I171" i="1"/>
  <c r="I172" i="1"/>
  <c r="I173" i="1"/>
  <c r="I174" i="1"/>
  <c r="H168" i="1"/>
  <c r="H169" i="1"/>
  <c r="H170" i="1"/>
  <c r="H171" i="1"/>
  <c r="H172" i="1"/>
  <c r="H173" i="1"/>
  <c r="H174" i="1"/>
  <c r="C169" i="1"/>
  <c r="C170" i="1"/>
  <c r="C171" i="1"/>
  <c r="C172" i="1"/>
  <c r="C173" i="1"/>
  <c r="C174" i="1"/>
  <c r="C168" i="1"/>
  <c r="C156" i="1"/>
  <c r="C157" i="1"/>
  <c r="C158" i="1"/>
  <c r="C159" i="1"/>
  <c r="C160" i="1"/>
  <c r="C161" i="1"/>
  <c r="C155" i="1"/>
  <c r="M96" i="1"/>
  <c r="M95" i="1"/>
  <c r="M94" i="1"/>
  <c r="M93" i="1"/>
  <c r="M92" i="1"/>
  <c r="M91" i="1"/>
  <c r="M90" i="1"/>
  <c r="D95" i="1"/>
  <c r="D160" i="1" s="1"/>
  <c r="D173" i="1" s="1"/>
  <c r="D96" i="1"/>
  <c r="D161" i="1" s="1"/>
  <c r="D174" i="1" s="1"/>
  <c r="D91" i="1"/>
  <c r="D156" i="1" s="1"/>
  <c r="D169" i="1" s="1"/>
  <c r="D92" i="1"/>
  <c r="D157" i="1" s="1"/>
  <c r="D170" i="1" s="1"/>
  <c r="D93" i="1"/>
  <c r="D158" i="1" s="1"/>
  <c r="D171" i="1" s="1"/>
  <c r="D94" i="1"/>
  <c r="D159" i="1" s="1"/>
  <c r="D172" i="1" s="1"/>
  <c r="D90" i="1"/>
  <c r="D155" i="1" s="1"/>
  <c r="D168" i="1" s="1"/>
  <c r="C166" i="1"/>
  <c r="C154" i="1"/>
  <c r="L87" i="1"/>
  <c r="K87" i="1"/>
  <c r="J87" i="1"/>
  <c r="I87" i="1"/>
  <c r="H87" i="1"/>
  <c r="F87" i="1"/>
  <c r="E87" i="1"/>
  <c r="D87" i="1"/>
  <c r="D154" i="1" s="1"/>
  <c r="D167" i="1" s="1"/>
  <c r="F46" i="16"/>
  <c r="R44" i="16"/>
  <c r="R43" i="16"/>
  <c r="R42" i="16"/>
  <c r="R41" i="16"/>
  <c r="R40" i="16"/>
  <c r="R39" i="16"/>
  <c r="G87" i="1" s="1"/>
  <c r="R38" i="16"/>
  <c r="R37" i="16"/>
  <c r="R46" i="16" s="1"/>
  <c r="C167" i="1"/>
  <c r="M52" i="13"/>
  <c r="M53" i="13"/>
  <c r="M54" i="13"/>
  <c r="M55" i="13"/>
  <c r="M56" i="13"/>
  <c r="M57" i="13"/>
  <c r="M58" i="13"/>
  <c r="M59" i="13"/>
  <c r="M60" i="13"/>
  <c r="M61" i="13"/>
  <c r="M62" i="13"/>
  <c r="M63" i="13"/>
  <c r="M64" i="13"/>
  <c r="M65" i="13"/>
  <c r="M66" i="13"/>
  <c r="M51" i="13"/>
  <c r="N8" i="13"/>
  <c r="S7" i="13"/>
  <c r="C153" i="1"/>
  <c r="E86" i="1"/>
  <c r="D86" i="1"/>
  <c r="D153" i="1" s="1"/>
  <c r="D166" i="1" s="1"/>
  <c r="N7" i="13"/>
  <c r="M19" i="16" s="1"/>
  <c r="M34" i="16" s="1"/>
  <c r="F31" i="16"/>
  <c r="R29" i="16"/>
  <c r="L86" i="1" s="1"/>
  <c r="R28" i="16"/>
  <c r="K86" i="1" s="1"/>
  <c r="R27" i="16"/>
  <c r="J86" i="1" s="1"/>
  <c r="R26" i="16"/>
  <c r="I86" i="1" s="1"/>
  <c r="R25" i="16"/>
  <c r="H86" i="1" s="1"/>
  <c r="R24" i="16"/>
  <c r="G86" i="1" s="1"/>
  <c r="R23" i="16"/>
  <c r="F86" i="1" s="1"/>
  <c r="R22" i="16"/>
  <c r="C152" i="1"/>
  <c r="C175" i="1"/>
  <c r="L167" i="1"/>
  <c r="K167" i="1"/>
  <c r="J167" i="1"/>
  <c r="I167" i="1"/>
  <c r="H167" i="1"/>
  <c r="D85" i="1"/>
  <c r="D152" i="1" s="1"/>
  <c r="C165" i="1" s="1"/>
  <c r="E85" i="1"/>
  <c r="G16" i="16"/>
  <c r="H16" i="16"/>
  <c r="I16" i="16"/>
  <c r="J16" i="16"/>
  <c r="K16" i="16"/>
  <c r="L16" i="16"/>
  <c r="M16" i="16"/>
  <c r="N16" i="16"/>
  <c r="O16" i="16"/>
  <c r="P16" i="16"/>
  <c r="Q16" i="16"/>
  <c r="F16" i="16"/>
  <c r="R14" i="16"/>
  <c r="L85" i="1" s="1"/>
  <c r="R13" i="16"/>
  <c r="K85" i="1" s="1"/>
  <c r="R12" i="16"/>
  <c r="R11" i="16"/>
  <c r="R10" i="16"/>
  <c r="R9" i="16"/>
  <c r="R8" i="16"/>
  <c r="R7" i="16"/>
  <c r="C149" i="1"/>
  <c r="L69" i="1"/>
  <c r="K69" i="1"/>
  <c r="J69" i="1"/>
  <c r="I69" i="1"/>
  <c r="H69" i="1"/>
  <c r="G69" i="1"/>
  <c r="F69" i="1"/>
  <c r="E69" i="1"/>
  <c r="L68" i="1"/>
  <c r="K68" i="1"/>
  <c r="J68" i="1"/>
  <c r="I68" i="1"/>
  <c r="H68" i="1"/>
  <c r="L67" i="1"/>
  <c r="K67" i="1"/>
  <c r="J67" i="1"/>
  <c r="I67" i="1"/>
  <c r="H67" i="1"/>
  <c r="L66" i="1"/>
  <c r="K66" i="1"/>
  <c r="J66" i="1"/>
  <c r="I66" i="1"/>
  <c r="H66" i="1"/>
  <c r="F66" i="1"/>
  <c r="E66" i="1"/>
  <c r="L65" i="1"/>
  <c r="K65" i="1"/>
  <c r="J65" i="1"/>
  <c r="I65" i="1"/>
  <c r="H65" i="1"/>
  <c r="F65" i="1"/>
  <c r="E65" i="1"/>
  <c r="L64" i="1"/>
  <c r="K64" i="1"/>
  <c r="J64" i="1"/>
  <c r="I64" i="1"/>
  <c r="H64" i="1"/>
  <c r="F64" i="1"/>
  <c r="E64" i="1"/>
  <c r="D64" i="1"/>
  <c r="D68" i="1" s="1"/>
  <c r="C63" i="1"/>
  <c r="L60" i="1"/>
  <c r="K60" i="1"/>
  <c r="J60" i="1"/>
  <c r="I60" i="1"/>
  <c r="H60" i="1"/>
  <c r="G60" i="1"/>
  <c r="F60" i="1"/>
  <c r="E60" i="1"/>
  <c r="L59" i="1"/>
  <c r="K59" i="1"/>
  <c r="J59" i="1"/>
  <c r="I59" i="1"/>
  <c r="H59" i="1"/>
  <c r="L58" i="1"/>
  <c r="K58" i="1"/>
  <c r="J58" i="1"/>
  <c r="I58" i="1"/>
  <c r="H58" i="1"/>
  <c r="L57" i="1"/>
  <c r="K57" i="1"/>
  <c r="J57" i="1"/>
  <c r="I57" i="1"/>
  <c r="H57" i="1"/>
  <c r="F57" i="1"/>
  <c r="E57" i="1"/>
  <c r="L56" i="1"/>
  <c r="K56" i="1"/>
  <c r="J56" i="1"/>
  <c r="I56" i="1"/>
  <c r="H56" i="1"/>
  <c r="F56" i="1"/>
  <c r="E56" i="1"/>
  <c r="L55" i="1"/>
  <c r="K55" i="1"/>
  <c r="J55" i="1"/>
  <c r="I55" i="1"/>
  <c r="H55" i="1"/>
  <c r="F55" i="1"/>
  <c r="E55" i="1"/>
  <c r="L46" i="1"/>
  <c r="K46" i="1"/>
  <c r="D55" i="1"/>
  <c r="D56" i="1" s="1"/>
  <c r="D57" i="1" s="1"/>
  <c r="B55" i="1"/>
  <c r="B64" i="1" s="1"/>
  <c r="B56" i="1"/>
  <c r="B65" i="1" s="1"/>
  <c r="B57" i="1"/>
  <c r="B66" i="1" s="1"/>
  <c r="B58" i="1"/>
  <c r="B67" i="1" s="1"/>
  <c r="B59" i="1"/>
  <c r="B68" i="1" s="1"/>
  <c r="B60" i="1"/>
  <c r="B69" i="1" s="1"/>
  <c r="C45" i="1"/>
  <c r="D46" i="1"/>
  <c r="D52" i="1" s="1"/>
  <c r="C54" i="1"/>
  <c r="L51" i="1"/>
  <c r="K51" i="1"/>
  <c r="J51" i="1"/>
  <c r="I51" i="1"/>
  <c r="H51" i="1"/>
  <c r="G51" i="1"/>
  <c r="F51" i="1"/>
  <c r="E51" i="1"/>
  <c r="L50" i="1"/>
  <c r="K50" i="1"/>
  <c r="J50" i="1"/>
  <c r="I50" i="1"/>
  <c r="H50" i="1"/>
  <c r="L49" i="1"/>
  <c r="K49" i="1"/>
  <c r="J49" i="1"/>
  <c r="I49" i="1"/>
  <c r="H49" i="1"/>
  <c r="L48" i="1"/>
  <c r="K48" i="1"/>
  <c r="J48" i="1"/>
  <c r="I48" i="1"/>
  <c r="H48" i="1"/>
  <c r="F48" i="1"/>
  <c r="E48" i="1"/>
  <c r="L47" i="1"/>
  <c r="K47" i="1"/>
  <c r="J47" i="1"/>
  <c r="I47" i="1"/>
  <c r="H47" i="1"/>
  <c r="F47" i="1"/>
  <c r="E47" i="1"/>
  <c r="C48" i="1"/>
  <c r="C57" i="1" s="1"/>
  <c r="C66" i="1" s="1"/>
  <c r="C49" i="1"/>
  <c r="C58" i="1" s="1"/>
  <c r="C67" i="1" s="1"/>
  <c r="C50" i="1"/>
  <c r="C59" i="1" s="1"/>
  <c r="C68" i="1" s="1"/>
  <c r="C51" i="1"/>
  <c r="C60" i="1" s="1"/>
  <c r="C69" i="1" s="1"/>
  <c r="C47" i="1"/>
  <c r="C56" i="1" s="1"/>
  <c r="C46" i="1"/>
  <c r="C55" i="1" s="1"/>
  <c r="C64" i="1" s="1"/>
  <c r="V1092" i="15"/>
  <c r="V1072" i="15"/>
  <c r="V1052" i="15"/>
  <c r="V1032" i="15"/>
  <c r="V1012" i="15"/>
  <c r="V992" i="15"/>
  <c r="V972" i="15"/>
  <c r="V952" i="15"/>
  <c r="S1093" i="15"/>
  <c r="R1093" i="15"/>
  <c r="Q1093" i="15"/>
  <c r="P1093" i="15"/>
  <c r="O1093" i="15"/>
  <c r="N1093" i="15"/>
  <c r="M1093" i="15"/>
  <c r="L1093" i="15"/>
  <c r="K1093" i="15"/>
  <c r="J1093" i="15"/>
  <c r="I1093" i="15"/>
  <c r="H1093" i="15"/>
  <c r="S1092" i="15"/>
  <c r="R1092" i="15"/>
  <c r="Q1092" i="15"/>
  <c r="P1092" i="15"/>
  <c r="O1092" i="15"/>
  <c r="N1092" i="15"/>
  <c r="M1092" i="15"/>
  <c r="L1092" i="15"/>
  <c r="K1092" i="15"/>
  <c r="J1092" i="15"/>
  <c r="I1092" i="15"/>
  <c r="H1092" i="15"/>
  <c r="S1073" i="15"/>
  <c r="R1073" i="15"/>
  <c r="Q1073" i="15"/>
  <c r="P1073" i="15"/>
  <c r="O1073" i="15"/>
  <c r="N1073" i="15"/>
  <c r="M1073" i="15"/>
  <c r="L1073" i="15"/>
  <c r="K1073" i="15"/>
  <c r="J1073" i="15"/>
  <c r="I1073" i="15"/>
  <c r="H1073" i="15"/>
  <c r="S1072" i="15"/>
  <c r="R1072" i="15"/>
  <c r="Q1072" i="15"/>
  <c r="P1072" i="15"/>
  <c r="O1072" i="15"/>
  <c r="N1072" i="15"/>
  <c r="M1072" i="15"/>
  <c r="L1072" i="15"/>
  <c r="K1072" i="15"/>
  <c r="J1072" i="15"/>
  <c r="I1072" i="15"/>
  <c r="H1072" i="15"/>
  <c r="S1053" i="15"/>
  <c r="R1053" i="15"/>
  <c r="Q1053" i="15"/>
  <c r="P1053" i="15"/>
  <c r="O1053" i="15"/>
  <c r="N1053" i="15"/>
  <c r="M1053" i="15"/>
  <c r="L1053" i="15"/>
  <c r="K1053" i="15"/>
  <c r="J1053" i="15"/>
  <c r="I1053" i="15"/>
  <c r="H1053" i="15"/>
  <c r="S1052" i="15"/>
  <c r="R1052" i="15"/>
  <c r="Q1052" i="15"/>
  <c r="P1052" i="15"/>
  <c r="O1052" i="15"/>
  <c r="N1052" i="15"/>
  <c r="M1052" i="15"/>
  <c r="L1052" i="15"/>
  <c r="K1052" i="15"/>
  <c r="J1052" i="15"/>
  <c r="I1052" i="15"/>
  <c r="H1052" i="15"/>
  <c r="S1033" i="15"/>
  <c r="R1033" i="15"/>
  <c r="Q1033" i="15"/>
  <c r="P1033" i="15"/>
  <c r="O1033" i="15"/>
  <c r="N1033" i="15"/>
  <c r="M1033" i="15"/>
  <c r="L1033" i="15"/>
  <c r="K1033" i="15"/>
  <c r="J1033" i="15"/>
  <c r="I1033" i="15"/>
  <c r="H1033" i="15"/>
  <c r="S1032" i="15"/>
  <c r="R1032" i="15"/>
  <c r="Q1032" i="15"/>
  <c r="P1032" i="15"/>
  <c r="O1032" i="15"/>
  <c r="N1032" i="15"/>
  <c r="M1032" i="15"/>
  <c r="L1032" i="15"/>
  <c r="K1032" i="15"/>
  <c r="J1032" i="15"/>
  <c r="I1032" i="15"/>
  <c r="H1032" i="15"/>
  <c r="S1013" i="15"/>
  <c r="R1013" i="15"/>
  <c r="Q1013" i="15"/>
  <c r="P1013" i="15"/>
  <c r="O1013" i="15"/>
  <c r="N1013" i="15"/>
  <c r="M1013" i="15"/>
  <c r="L1013" i="15"/>
  <c r="K1013" i="15"/>
  <c r="J1013" i="15"/>
  <c r="I1013" i="15"/>
  <c r="H1013" i="15"/>
  <c r="S1012" i="15"/>
  <c r="R1012" i="15"/>
  <c r="Q1012" i="15"/>
  <c r="P1012" i="15"/>
  <c r="O1012" i="15"/>
  <c r="N1012" i="15"/>
  <c r="M1012" i="15"/>
  <c r="L1012" i="15"/>
  <c r="K1012" i="15"/>
  <c r="J1012" i="15"/>
  <c r="I1012" i="15"/>
  <c r="H1012" i="15"/>
  <c r="K993" i="15"/>
  <c r="J993" i="15"/>
  <c r="I993" i="15"/>
  <c r="K992" i="15"/>
  <c r="J992" i="15"/>
  <c r="I992" i="15"/>
  <c r="H992" i="15"/>
  <c r="S973" i="15"/>
  <c r="R973" i="15"/>
  <c r="Q973" i="15"/>
  <c r="P973" i="15"/>
  <c r="O973" i="15"/>
  <c r="N973" i="15"/>
  <c r="M973" i="15"/>
  <c r="K973" i="15"/>
  <c r="H973" i="15"/>
  <c r="S972" i="15"/>
  <c r="R972" i="15"/>
  <c r="Q972" i="15"/>
  <c r="P972" i="15"/>
  <c r="L972" i="15"/>
  <c r="K972" i="15"/>
  <c r="J972" i="15"/>
  <c r="I972" i="15"/>
  <c r="H972" i="15"/>
  <c r="R1076" i="15"/>
  <c r="N1076" i="15"/>
  <c r="J1076" i="15"/>
  <c r="R1056" i="15"/>
  <c r="N1056" i="15"/>
  <c r="J1056" i="15"/>
  <c r="R1036" i="15"/>
  <c r="N1036" i="15"/>
  <c r="J1036" i="15"/>
  <c r="R1016" i="15"/>
  <c r="N1016" i="15"/>
  <c r="J1016" i="15"/>
  <c r="R996" i="15"/>
  <c r="N996" i="15"/>
  <c r="J996" i="15"/>
  <c r="R976" i="15"/>
  <c r="N976" i="15"/>
  <c r="J976" i="15"/>
  <c r="R956" i="15"/>
  <c r="N956" i="15"/>
  <c r="J956" i="15"/>
  <c r="I952" i="15"/>
  <c r="J952" i="15"/>
  <c r="K952" i="15"/>
  <c r="L952" i="15"/>
  <c r="N952" i="15"/>
  <c r="J953" i="15"/>
  <c r="K953" i="15"/>
  <c r="L953" i="15"/>
  <c r="M953" i="15"/>
  <c r="N953" i="15"/>
  <c r="P953" i="15"/>
  <c r="Q953" i="15"/>
  <c r="H953" i="15"/>
  <c r="H952" i="15"/>
  <c r="R934" i="15"/>
  <c r="N934" i="15"/>
  <c r="J934" i="15"/>
  <c r="G934" i="15"/>
  <c r="E1096" i="15"/>
  <c r="S1091" i="15"/>
  <c r="R1091" i="15"/>
  <c r="Q1091" i="15"/>
  <c r="P1091" i="15"/>
  <c r="O1091" i="15"/>
  <c r="N1091" i="15"/>
  <c r="M1091" i="15"/>
  <c r="L1091" i="15"/>
  <c r="K1091" i="15"/>
  <c r="J1091" i="15"/>
  <c r="I1091" i="15"/>
  <c r="H1091" i="15"/>
  <c r="T1091" i="15" s="1"/>
  <c r="T1089" i="15"/>
  <c r="T1088" i="15"/>
  <c r="T1087" i="15"/>
  <c r="T1086" i="15"/>
  <c r="T1085" i="15"/>
  <c r="T1084" i="15"/>
  <c r="T1083" i="15"/>
  <c r="T1082" i="15"/>
  <c r="T1081" i="15"/>
  <c r="T1080" i="15"/>
  <c r="T1079" i="15"/>
  <c r="T1078" i="15"/>
  <c r="S1071" i="15"/>
  <c r="R1071" i="15"/>
  <c r="Q1071" i="15"/>
  <c r="P1071" i="15"/>
  <c r="O1071" i="15"/>
  <c r="N1071" i="15"/>
  <c r="M1071" i="15"/>
  <c r="L1071" i="15"/>
  <c r="K1071" i="15"/>
  <c r="J1071" i="15"/>
  <c r="T1071" i="15" s="1"/>
  <c r="I1071" i="15"/>
  <c r="H1071" i="15"/>
  <c r="T1069" i="15"/>
  <c r="T1068" i="15"/>
  <c r="T1067" i="15"/>
  <c r="T1066" i="15"/>
  <c r="T1065" i="15"/>
  <c r="T1064" i="15"/>
  <c r="T1063" i="15"/>
  <c r="T1062" i="15"/>
  <c r="T1061" i="15"/>
  <c r="T1060" i="15"/>
  <c r="T1059" i="15"/>
  <c r="T1058" i="15"/>
  <c r="S1051" i="15"/>
  <c r="R1051" i="15"/>
  <c r="Q1051" i="15"/>
  <c r="P1051" i="15"/>
  <c r="O1051" i="15"/>
  <c r="N1051" i="15"/>
  <c r="M1051" i="15"/>
  <c r="L1051" i="15"/>
  <c r="K1051" i="15"/>
  <c r="J1051" i="15"/>
  <c r="I1051" i="15"/>
  <c r="H1051" i="15"/>
  <c r="T1049" i="15"/>
  <c r="T1048" i="15"/>
  <c r="T1047" i="15"/>
  <c r="T1046" i="15"/>
  <c r="T1045" i="15"/>
  <c r="T1044" i="15"/>
  <c r="T1043" i="15"/>
  <c r="T1042" i="15"/>
  <c r="T1041" i="15"/>
  <c r="T1040" i="15"/>
  <c r="T1039" i="15"/>
  <c r="T1038" i="15"/>
  <c r="S1031" i="15"/>
  <c r="R1031" i="15"/>
  <c r="Q1031" i="15"/>
  <c r="P1031" i="15"/>
  <c r="P1034" i="15" s="1"/>
  <c r="P1103" i="15" s="1"/>
  <c r="O1031" i="15"/>
  <c r="N1031" i="15"/>
  <c r="M1031" i="15"/>
  <c r="L1031" i="15"/>
  <c r="K1031" i="15"/>
  <c r="J1031" i="15"/>
  <c r="I1031" i="15"/>
  <c r="H1031" i="15"/>
  <c r="T1031" i="15" s="1"/>
  <c r="T1029" i="15"/>
  <c r="T1028" i="15"/>
  <c r="T1027" i="15"/>
  <c r="T1026" i="15"/>
  <c r="T1025" i="15"/>
  <c r="T1024" i="15"/>
  <c r="T1023" i="15"/>
  <c r="T1022" i="15"/>
  <c r="T1021" i="15"/>
  <c r="T1020" i="15"/>
  <c r="T1019" i="15"/>
  <c r="T1018" i="15"/>
  <c r="S1011" i="15"/>
  <c r="R1011" i="15"/>
  <c r="Q1011" i="15"/>
  <c r="P1011" i="15"/>
  <c r="P1014" i="15" s="1"/>
  <c r="P1102" i="15" s="1"/>
  <c r="O1011" i="15"/>
  <c r="N1011" i="15"/>
  <c r="M1011" i="15"/>
  <c r="L1011" i="15"/>
  <c r="K1011" i="15"/>
  <c r="J1011" i="15"/>
  <c r="I1011" i="15"/>
  <c r="H1011" i="15"/>
  <c r="T1009" i="15"/>
  <c r="T1008" i="15"/>
  <c r="T1007" i="15"/>
  <c r="T1006" i="15"/>
  <c r="T1005" i="15"/>
  <c r="T1004" i="15"/>
  <c r="T1003" i="15"/>
  <c r="T1002" i="15"/>
  <c r="T1001" i="15"/>
  <c r="T1000" i="15"/>
  <c r="T999" i="15"/>
  <c r="T998" i="15"/>
  <c r="S991" i="15"/>
  <c r="S992" i="15" s="1"/>
  <c r="R991" i="15"/>
  <c r="R992" i="15" s="1"/>
  <c r="Q991" i="15"/>
  <c r="Q992" i="15" s="1"/>
  <c r="P991" i="15"/>
  <c r="P992" i="15" s="1"/>
  <c r="O991" i="15"/>
  <c r="O992" i="15" s="1"/>
  <c r="N991" i="15"/>
  <c r="N992" i="15" s="1"/>
  <c r="M991" i="15"/>
  <c r="M993" i="15" s="1"/>
  <c r="L991" i="15"/>
  <c r="L993" i="15" s="1"/>
  <c r="K991" i="15"/>
  <c r="J991" i="15"/>
  <c r="I991" i="15"/>
  <c r="H991" i="15"/>
  <c r="T989" i="15"/>
  <c r="T988" i="15"/>
  <c r="T987" i="15"/>
  <c r="T986" i="15"/>
  <c r="T985" i="15"/>
  <c r="T984" i="15"/>
  <c r="T983" i="15"/>
  <c r="T982" i="15"/>
  <c r="T981" i="15"/>
  <c r="T980" i="15"/>
  <c r="T979" i="15"/>
  <c r="T978" i="15"/>
  <c r="S971" i="15"/>
  <c r="R971" i="15"/>
  <c r="Q971" i="15"/>
  <c r="P971" i="15"/>
  <c r="O971" i="15"/>
  <c r="O972" i="15" s="1"/>
  <c r="N971" i="15"/>
  <c r="N972" i="15" s="1"/>
  <c r="M971" i="15"/>
  <c r="M972" i="15" s="1"/>
  <c r="L971" i="15"/>
  <c r="L973" i="15" s="1"/>
  <c r="K971" i="15"/>
  <c r="J971" i="15"/>
  <c r="J973" i="15" s="1"/>
  <c r="I971" i="15"/>
  <c r="I973" i="15" s="1"/>
  <c r="H971" i="15"/>
  <c r="T969" i="15"/>
  <c r="T968" i="15"/>
  <c r="T967" i="15"/>
  <c r="T966" i="15"/>
  <c r="T965" i="15"/>
  <c r="T964" i="15"/>
  <c r="T963" i="15"/>
  <c r="T962" i="15"/>
  <c r="T961" i="15"/>
  <c r="T960" i="15"/>
  <c r="T959" i="15"/>
  <c r="T958" i="15"/>
  <c r="S951" i="15"/>
  <c r="R951" i="15"/>
  <c r="R952" i="15" s="1"/>
  <c r="Q951" i="15"/>
  <c r="P951" i="15"/>
  <c r="P952" i="15" s="1"/>
  <c r="O951" i="15"/>
  <c r="O952" i="15" s="1"/>
  <c r="N951" i="15"/>
  <c r="M951" i="15"/>
  <c r="M952" i="15" s="1"/>
  <c r="L951" i="15"/>
  <c r="K951" i="15"/>
  <c r="K1108" i="15" s="1"/>
  <c r="J951" i="15"/>
  <c r="I951" i="15"/>
  <c r="I953" i="15" s="1"/>
  <c r="H951" i="15"/>
  <c r="T949" i="15"/>
  <c r="T948" i="15"/>
  <c r="T947" i="15"/>
  <c r="T946" i="15"/>
  <c r="T945" i="15"/>
  <c r="T944" i="15"/>
  <c r="T943" i="15"/>
  <c r="T942" i="15"/>
  <c r="T941" i="15"/>
  <c r="T940" i="15"/>
  <c r="T939" i="15"/>
  <c r="T938" i="15"/>
  <c r="V909" i="15"/>
  <c r="V889" i="15"/>
  <c r="V869" i="15"/>
  <c r="V849" i="15"/>
  <c r="V829" i="15"/>
  <c r="V809" i="15"/>
  <c r="V789" i="15"/>
  <c r="V769" i="15"/>
  <c r="S910" i="15"/>
  <c r="R910" i="15"/>
  <c r="Q910" i="15"/>
  <c r="P910" i="15"/>
  <c r="O910" i="15"/>
  <c r="N910" i="15"/>
  <c r="M910" i="15"/>
  <c r="L910" i="15"/>
  <c r="K910" i="15"/>
  <c r="J910" i="15"/>
  <c r="I910" i="15"/>
  <c r="H910" i="15"/>
  <c r="S909" i="15"/>
  <c r="R909" i="15"/>
  <c r="Q909" i="15"/>
  <c r="P909" i="15"/>
  <c r="O909" i="15"/>
  <c r="N909" i="15"/>
  <c r="M909" i="15"/>
  <c r="L909" i="15"/>
  <c r="K909" i="15"/>
  <c r="J909" i="15"/>
  <c r="I909" i="15"/>
  <c r="H909" i="15"/>
  <c r="S890" i="15"/>
  <c r="R890" i="15"/>
  <c r="Q890" i="15"/>
  <c r="P890" i="15"/>
  <c r="O890" i="15"/>
  <c r="N890" i="15"/>
  <c r="M890" i="15"/>
  <c r="L890" i="15"/>
  <c r="K890" i="15"/>
  <c r="J890" i="15"/>
  <c r="I890" i="15"/>
  <c r="H890" i="15"/>
  <c r="S889" i="15"/>
  <c r="R889" i="15"/>
  <c r="Q889" i="15"/>
  <c r="P889" i="15"/>
  <c r="O889" i="15"/>
  <c r="N889" i="15"/>
  <c r="M889" i="15"/>
  <c r="L889" i="15"/>
  <c r="K889" i="15"/>
  <c r="J889" i="15"/>
  <c r="I889" i="15"/>
  <c r="H889" i="15"/>
  <c r="S870" i="15"/>
  <c r="R870" i="15"/>
  <c r="Q870" i="15"/>
  <c r="P870" i="15"/>
  <c r="O870" i="15"/>
  <c r="N870" i="15"/>
  <c r="M870" i="15"/>
  <c r="L870" i="15"/>
  <c r="K870" i="15"/>
  <c r="J870" i="15"/>
  <c r="I870" i="15"/>
  <c r="H870" i="15"/>
  <c r="S869" i="15"/>
  <c r="R869" i="15"/>
  <c r="Q869" i="15"/>
  <c r="P869" i="15"/>
  <c r="O869" i="15"/>
  <c r="N869" i="15"/>
  <c r="M869" i="15"/>
  <c r="L869" i="15"/>
  <c r="K869" i="15"/>
  <c r="J869" i="15"/>
  <c r="I869" i="15"/>
  <c r="H869" i="15"/>
  <c r="S850" i="15"/>
  <c r="R850" i="15"/>
  <c r="Q850" i="15"/>
  <c r="P850" i="15"/>
  <c r="O850" i="15"/>
  <c r="N850" i="15"/>
  <c r="M850" i="15"/>
  <c r="L850" i="15"/>
  <c r="K850" i="15"/>
  <c r="J850" i="15"/>
  <c r="I850" i="15"/>
  <c r="H850" i="15"/>
  <c r="S849" i="15"/>
  <c r="R849" i="15"/>
  <c r="Q849" i="15"/>
  <c r="P849" i="15"/>
  <c r="O849" i="15"/>
  <c r="N849" i="15"/>
  <c r="M849" i="15"/>
  <c r="L849" i="15"/>
  <c r="K849" i="15"/>
  <c r="J849" i="15"/>
  <c r="I849" i="15"/>
  <c r="H849" i="15"/>
  <c r="S830" i="15"/>
  <c r="R830" i="15"/>
  <c r="Q830" i="15"/>
  <c r="P830" i="15"/>
  <c r="O830" i="15"/>
  <c r="N830" i="15"/>
  <c r="M830" i="15"/>
  <c r="L830" i="15"/>
  <c r="K830" i="15"/>
  <c r="J830" i="15"/>
  <c r="I830" i="15"/>
  <c r="H830" i="15"/>
  <c r="S829" i="15"/>
  <c r="R829" i="15"/>
  <c r="Q829" i="15"/>
  <c r="P829" i="15"/>
  <c r="O829" i="15"/>
  <c r="N829" i="15"/>
  <c r="M829" i="15"/>
  <c r="L829" i="15"/>
  <c r="K829" i="15"/>
  <c r="J829" i="15"/>
  <c r="I829" i="15"/>
  <c r="H829" i="15"/>
  <c r="S809" i="15"/>
  <c r="R809" i="15"/>
  <c r="N809" i="15"/>
  <c r="M809" i="15"/>
  <c r="O790" i="15"/>
  <c r="N790" i="15"/>
  <c r="S789" i="15"/>
  <c r="Q789" i="15"/>
  <c r="J769" i="15"/>
  <c r="L769" i="15"/>
  <c r="M769" i="15"/>
  <c r="O769" i="15"/>
  <c r="P769" i="15"/>
  <c r="Q769" i="15"/>
  <c r="S769" i="15"/>
  <c r="I770" i="15"/>
  <c r="J770" i="15"/>
  <c r="M770" i="15"/>
  <c r="O770" i="15"/>
  <c r="Q770" i="15"/>
  <c r="S770" i="15"/>
  <c r="R893" i="15"/>
  <c r="N893" i="15"/>
  <c r="J893" i="15"/>
  <c r="R873" i="15"/>
  <c r="N873" i="15"/>
  <c r="J873" i="15"/>
  <c r="R853" i="15"/>
  <c r="N853" i="15"/>
  <c r="J853" i="15"/>
  <c r="R833" i="15"/>
  <c r="N833" i="15"/>
  <c r="J833" i="15"/>
  <c r="R813" i="15"/>
  <c r="N813" i="15"/>
  <c r="J813" i="15"/>
  <c r="R793" i="15"/>
  <c r="N793" i="15"/>
  <c r="J793" i="15"/>
  <c r="R773" i="15"/>
  <c r="N773" i="15"/>
  <c r="J773" i="15"/>
  <c r="J751" i="15"/>
  <c r="N751" i="15"/>
  <c r="R751" i="15"/>
  <c r="G751" i="15"/>
  <c r="E913" i="15"/>
  <c r="S908" i="15"/>
  <c r="R908" i="15"/>
  <c r="Q908" i="15"/>
  <c r="P908" i="15"/>
  <c r="O908" i="15"/>
  <c r="N908" i="15"/>
  <c r="M908" i="15"/>
  <c r="L908" i="15"/>
  <c r="K908" i="15"/>
  <c r="J908" i="15"/>
  <c r="I908" i="15"/>
  <c r="H908" i="15"/>
  <c r="T908" i="15" s="1"/>
  <c r="T906" i="15"/>
  <c r="T905" i="15"/>
  <c r="T904" i="15"/>
  <c r="T903" i="15"/>
  <c r="T902" i="15"/>
  <c r="T901" i="15"/>
  <c r="T900" i="15"/>
  <c r="T899" i="15"/>
  <c r="T898" i="15"/>
  <c r="T897" i="15"/>
  <c r="T896" i="15"/>
  <c r="T895" i="15"/>
  <c r="S888" i="15"/>
  <c r="R888" i="15"/>
  <c r="Q888" i="15"/>
  <c r="P888" i="15"/>
  <c r="P891" i="15" s="1"/>
  <c r="P922" i="15" s="1"/>
  <c r="O888" i="15"/>
  <c r="N888" i="15"/>
  <c r="M888" i="15"/>
  <c r="L888" i="15"/>
  <c r="K888" i="15"/>
  <c r="J888" i="15"/>
  <c r="I888" i="15"/>
  <c r="H888" i="15"/>
  <c r="T886" i="15"/>
  <c r="T885" i="15"/>
  <c r="T884" i="15"/>
  <c r="T883" i="15"/>
  <c r="T882" i="15"/>
  <c r="T881" i="15"/>
  <c r="T880" i="15"/>
  <c r="T879" i="15"/>
  <c r="T878" i="15"/>
  <c r="T877" i="15"/>
  <c r="T876" i="15"/>
  <c r="T875" i="15"/>
  <c r="S868" i="15"/>
  <c r="R868" i="15"/>
  <c r="Q868" i="15"/>
  <c r="P868" i="15"/>
  <c r="O868" i="15"/>
  <c r="N868" i="15"/>
  <c r="M868" i="15"/>
  <c r="L868" i="15"/>
  <c r="K868" i="15"/>
  <c r="J868" i="15"/>
  <c r="I868" i="15"/>
  <c r="I871" i="15" s="1"/>
  <c r="I921" i="15" s="1"/>
  <c r="H868" i="15"/>
  <c r="T866" i="15"/>
  <c r="T865" i="15"/>
  <c r="T864" i="15"/>
  <c r="T863" i="15"/>
  <c r="T862" i="15"/>
  <c r="T861" i="15"/>
  <c r="T860" i="15"/>
  <c r="T859" i="15"/>
  <c r="T858" i="15"/>
  <c r="T857" i="15"/>
  <c r="T856" i="15"/>
  <c r="T855" i="15"/>
  <c r="S848" i="15"/>
  <c r="R848" i="15"/>
  <c r="R851" i="15" s="1"/>
  <c r="R920" i="15" s="1"/>
  <c r="Q848" i="15"/>
  <c r="P848" i="15"/>
  <c r="O848" i="15"/>
  <c r="N848" i="15"/>
  <c r="M848" i="15"/>
  <c r="L848" i="15"/>
  <c r="K848" i="15"/>
  <c r="J848" i="15"/>
  <c r="I848" i="15"/>
  <c r="H848" i="15"/>
  <c r="T848" i="15" s="1"/>
  <c r="T846" i="15"/>
  <c r="T845" i="15"/>
  <c r="T844" i="15"/>
  <c r="T843" i="15"/>
  <c r="T842" i="15"/>
  <c r="T841" i="15"/>
  <c r="T840" i="15"/>
  <c r="T839" i="15"/>
  <c r="T838" i="15"/>
  <c r="T837" i="15"/>
  <c r="T836" i="15"/>
  <c r="T835" i="15"/>
  <c r="S828" i="15"/>
  <c r="R828" i="15"/>
  <c r="Q828" i="15"/>
  <c r="P828" i="15"/>
  <c r="O828" i="15"/>
  <c r="N828" i="15"/>
  <c r="M828" i="15"/>
  <c r="M831" i="15" s="1"/>
  <c r="M919" i="15" s="1"/>
  <c r="L828" i="15"/>
  <c r="K828" i="15"/>
  <c r="J828" i="15"/>
  <c r="I828" i="15"/>
  <c r="H828" i="15"/>
  <c r="T826" i="15"/>
  <c r="T825" i="15"/>
  <c r="T824" i="15"/>
  <c r="T823" i="15"/>
  <c r="T822" i="15"/>
  <c r="T821" i="15"/>
  <c r="T820" i="15"/>
  <c r="T819" i="15"/>
  <c r="T818" i="15"/>
  <c r="T817" i="15"/>
  <c r="T816" i="15"/>
  <c r="T815" i="15"/>
  <c r="S808" i="15"/>
  <c r="S810" i="15" s="1"/>
  <c r="R808" i="15"/>
  <c r="R810" i="15" s="1"/>
  <c r="Q808" i="15"/>
  <c r="Q810" i="15" s="1"/>
  <c r="P808" i="15"/>
  <c r="P810" i="15" s="1"/>
  <c r="O808" i="15"/>
  <c r="O810" i="15" s="1"/>
  <c r="N808" i="15"/>
  <c r="N810" i="15" s="1"/>
  <c r="M808" i="15"/>
  <c r="M810" i="15" s="1"/>
  <c r="L808" i="15"/>
  <c r="L810" i="15" s="1"/>
  <c r="K808" i="15"/>
  <c r="K809" i="15" s="1"/>
  <c r="J808" i="15"/>
  <c r="J809" i="15" s="1"/>
  <c r="I808" i="15"/>
  <c r="I810" i="15" s="1"/>
  <c r="H808" i="15"/>
  <c r="H809" i="15" s="1"/>
  <c r="T806" i="15"/>
  <c r="T805" i="15"/>
  <c r="T804" i="15"/>
  <c r="T803" i="15"/>
  <c r="T802" i="15"/>
  <c r="T801" i="15"/>
  <c r="T800" i="15"/>
  <c r="T799" i="15"/>
  <c r="T798" i="15"/>
  <c r="T797" i="15"/>
  <c r="T796" i="15"/>
  <c r="T795" i="15"/>
  <c r="S788" i="15"/>
  <c r="S790" i="15" s="1"/>
  <c r="R788" i="15"/>
  <c r="R789" i="15" s="1"/>
  <c r="Q788" i="15"/>
  <c r="Q790" i="15" s="1"/>
  <c r="P788" i="15"/>
  <c r="P790" i="15" s="1"/>
  <c r="O788" i="15"/>
  <c r="N788" i="15"/>
  <c r="N789" i="15" s="1"/>
  <c r="M788" i="15"/>
  <c r="M789" i="15" s="1"/>
  <c r="L788" i="15"/>
  <c r="L789" i="15" s="1"/>
  <c r="K788" i="15"/>
  <c r="J788" i="15"/>
  <c r="J790" i="15" s="1"/>
  <c r="I788" i="15"/>
  <c r="I790" i="15" s="1"/>
  <c r="H788" i="15"/>
  <c r="H789" i="15" s="1"/>
  <c r="T786" i="15"/>
  <c r="T785" i="15"/>
  <c r="T784" i="15"/>
  <c r="T783" i="15"/>
  <c r="T782" i="15"/>
  <c r="T781" i="15"/>
  <c r="T780" i="15"/>
  <c r="T779" i="15"/>
  <c r="T778" i="15"/>
  <c r="T777" i="15"/>
  <c r="T776" i="15"/>
  <c r="T775" i="15"/>
  <c r="S768" i="15"/>
  <c r="R768" i="15"/>
  <c r="R770" i="15" s="1"/>
  <c r="Q768" i="15"/>
  <c r="P768" i="15"/>
  <c r="P770" i="15" s="1"/>
  <c r="O768" i="15"/>
  <c r="N768" i="15"/>
  <c r="N769" i="15" s="1"/>
  <c r="M768" i="15"/>
  <c r="L768" i="15"/>
  <c r="L770" i="15" s="1"/>
  <c r="K768" i="15"/>
  <c r="K769" i="15" s="1"/>
  <c r="J768" i="15"/>
  <c r="I768" i="15"/>
  <c r="I769" i="15" s="1"/>
  <c r="H768" i="15"/>
  <c r="H770" i="15" s="1"/>
  <c r="T766" i="15"/>
  <c r="T765" i="15"/>
  <c r="T764" i="15"/>
  <c r="T763" i="15"/>
  <c r="T762" i="15"/>
  <c r="T761" i="15"/>
  <c r="T760" i="15"/>
  <c r="T759" i="15"/>
  <c r="T758" i="15"/>
  <c r="T757" i="15"/>
  <c r="T756" i="15"/>
  <c r="T755" i="15"/>
  <c r="C65" i="13"/>
  <c r="C66" i="13"/>
  <c r="C33" i="13"/>
  <c r="C34" i="13"/>
  <c r="C35" i="13"/>
  <c r="C36" i="13"/>
  <c r="C37" i="13"/>
  <c r="C38" i="13"/>
  <c r="C39" i="13"/>
  <c r="C40" i="13"/>
  <c r="C41" i="13"/>
  <c r="C42" i="13"/>
  <c r="C43" i="13"/>
  <c r="C44" i="13"/>
  <c r="C45" i="13"/>
  <c r="C46" i="13"/>
  <c r="C47" i="13"/>
  <c r="C32" i="13"/>
  <c r="J27" i="13"/>
  <c r="D65" i="13" s="1"/>
  <c r="C52" i="13"/>
  <c r="C53" i="13"/>
  <c r="C54" i="13"/>
  <c r="C55" i="13"/>
  <c r="C56" i="13"/>
  <c r="C57" i="13"/>
  <c r="C58" i="13"/>
  <c r="C59" i="13"/>
  <c r="C60" i="13"/>
  <c r="C61" i="13"/>
  <c r="C62" i="13"/>
  <c r="C63" i="13"/>
  <c r="C64" i="13"/>
  <c r="C51" i="13"/>
  <c r="J7" i="1"/>
  <c r="V726" i="15"/>
  <c r="V666" i="15"/>
  <c r="V606" i="15"/>
  <c r="S727" i="15"/>
  <c r="R727" i="15"/>
  <c r="Q727" i="15"/>
  <c r="P727" i="15"/>
  <c r="O727" i="15"/>
  <c r="N727" i="15"/>
  <c r="M727" i="15"/>
  <c r="L727" i="15"/>
  <c r="K727" i="15"/>
  <c r="J727" i="15"/>
  <c r="I727" i="15"/>
  <c r="H727" i="15"/>
  <c r="S726" i="15"/>
  <c r="R726" i="15"/>
  <c r="R728" i="15" s="1"/>
  <c r="R740" i="15" s="1"/>
  <c r="Q726" i="15"/>
  <c r="P726" i="15"/>
  <c r="O726" i="15"/>
  <c r="N726" i="15"/>
  <c r="M726" i="15"/>
  <c r="L726" i="15"/>
  <c r="K726" i="15"/>
  <c r="K728" i="15" s="1"/>
  <c r="K740" i="15" s="1"/>
  <c r="J726" i="15"/>
  <c r="I726" i="15"/>
  <c r="H726" i="15"/>
  <c r="S707" i="15"/>
  <c r="R707" i="15"/>
  <c r="Q707" i="15"/>
  <c r="P707" i="15"/>
  <c r="O707" i="15"/>
  <c r="N707" i="15"/>
  <c r="M707" i="15"/>
  <c r="L707" i="15"/>
  <c r="K707" i="15"/>
  <c r="J707" i="15"/>
  <c r="I707" i="15"/>
  <c r="H707" i="15"/>
  <c r="S706" i="15"/>
  <c r="R706" i="15"/>
  <c r="Q706" i="15"/>
  <c r="P706" i="15"/>
  <c r="O706" i="15"/>
  <c r="N706" i="15"/>
  <c r="M706" i="15"/>
  <c r="L706" i="15"/>
  <c r="K706" i="15"/>
  <c r="J706" i="15"/>
  <c r="I706" i="15"/>
  <c r="H706" i="15"/>
  <c r="S687" i="15"/>
  <c r="R687" i="15"/>
  <c r="Q687" i="15"/>
  <c r="P687" i="15"/>
  <c r="O687" i="15"/>
  <c r="N687" i="15"/>
  <c r="M687" i="15"/>
  <c r="L687" i="15"/>
  <c r="K687" i="15"/>
  <c r="J687" i="15"/>
  <c r="I687" i="15"/>
  <c r="H687" i="15"/>
  <c r="S686" i="15"/>
  <c r="R686" i="15"/>
  <c r="Q686" i="15"/>
  <c r="P686" i="15"/>
  <c r="O686" i="15"/>
  <c r="N686" i="15"/>
  <c r="M686" i="15"/>
  <c r="L686" i="15"/>
  <c r="K686" i="15"/>
  <c r="J686" i="15"/>
  <c r="I686" i="15"/>
  <c r="H686" i="15"/>
  <c r="S667" i="15"/>
  <c r="R667" i="15"/>
  <c r="Q667" i="15"/>
  <c r="P667" i="15"/>
  <c r="O667" i="15"/>
  <c r="N667" i="15"/>
  <c r="M667" i="15"/>
  <c r="L667" i="15"/>
  <c r="K667" i="15"/>
  <c r="J667" i="15"/>
  <c r="I667" i="15"/>
  <c r="H667" i="15"/>
  <c r="S666" i="15"/>
  <c r="R666" i="15"/>
  <c r="Q666" i="15"/>
  <c r="P666" i="15"/>
  <c r="O666" i="15"/>
  <c r="N666" i="15"/>
  <c r="M666" i="15"/>
  <c r="L666" i="15"/>
  <c r="K666" i="15"/>
  <c r="J666" i="15"/>
  <c r="I666" i="15"/>
  <c r="H666" i="15"/>
  <c r="S647" i="15"/>
  <c r="R647" i="15"/>
  <c r="Q647" i="15"/>
  <c r="P647" i="15"/>
  <c r="O647" i="15"/>
  <c r="N647" i="15"/>
  <c r="M647" i="15"/>
  <c r="L647" i="15"/>
  <c r="K647" i="15"/>
  <c r="J647" i="15"/>
  <c r="I647" i="15"/>
  <c r="H647" i="15"/>
  <c r="S646" i="15"/>
  <c r="R646" i="15"/>
  <c r="Q646" i="15"/>
  <c r="P646" i="15"/>
  <c r="O646" i="15"/>
  <c r="N646" i="15"/>
  <c r="M646" i="15"/>
  <c r="L646" i="15"/>
  <c r="K646" i="15"/>
  <c r="J646" i="15"/>
  <c r="I646" i="15"/>
  <c r="H646" i="15"/>
  <c r="S627" i="15"/>
  <c r="R627" i="15"/>
  <c r="P627" i="15"/>
  <c r="O627" i="15"/>
  <c r="N627" i="15"/>
  <c r="M627" i="15"/>
  <c r="L627" i="15"/>
  <c r="K627" i="15"/>
  <c r="J627" i="15"/>
  <c r="I627" i="15"/>
  <c r="H627" i="15"/>
  <c r="S626" i="15"/>
  <c r="R626" i="15"/>
  <c r="O626" i="15"/>
  <c r="N626" i="15"/>
  <c r="M626" i="15"/>
  <c r="L626" i="15"/>
  <c r="K626" i="15"/>
  <c r="J626" i="15"/>
  <c r="S607" i="15"/>
  <c r="R607" i="15"/>
  <c r="Q607" i="15"/>
  <c r="P607" i="15"/>
  <c r="O607" i="15"/>
  <c r="N607" i="15"/>
  <c r="M607" i="15"/>
  <c r="L607" i="15"/>
  <c r="S606" i="15"/>
  <c r="R606" i="15"/>
  <c r="Q606" i="15"/>
  <c r="P606" i="15"/>
  <c r="J606" i="15"/>
  <c r="I586" i="15"/>
  <c r="J586" i="15"/>
  <c r="M586" i="15"/>
  <c r="N586" i="15"/>
  <c r="O586" i="15"/>
  <c r="P586" i="15"/>
  <c r="Q586" i="15"/>
  <c r="R586" i="15"/>
  <c r="S586" i="15"/>
  <c r="J587" i="15"/>
  <c r="K587" i="15"/>
  <c r="L587" i="15"/>
  <c r="P587" i="15"/>
  <c r="Q587" i="15"/>
  <c r="R587" i="15"/>
  <c r="S587" i="15"/>
  <c r="R710" i="15"/>
  <c r="N710" i="15"/>
  <c r="J710" i="15"/>
  <c r="R690" i="15"/>
  <c r="N690" i="15"/>
  <c r="J690" i="15"/>
  <c r="R670" i="15"/>
  <c r="N670" i="15"/>
  <c r="J670" i="15"/>
  <c r="R650" i="15"/>
  <c r="N650" i="15"/>
  <c r="J650" i="15"/>
  <c r="R630" i="15"/>
  <c r="N630" i="15"/>
  <c r="J630" i="15"/>
  <c r="R610" i="15"/>
  <c r="N610" i="15"/>
  <c r="J610" i="15"/>
  <c r="R590" i="15"/>
  <c r="N590" i="15"/>
  <c r="J590" i="15"/>
  <c r="R568" i="15"/>
  <c r="N568" i="15"/>
  <c r="J568" i="15"/>
  <c r="G568" i="15"/>
  <c r="E730" i="15"/>
  <c r="S725" i="15"/>
  <c r="R725" i="15"/>
  <c r="Q725" i="15"/>
  <c r="P725" i="15"/>
  <c r="O725" i="15"/>
  <c r="N725" i="15"/>
  <c r="M725" i="15"/>
  <c r="L725" i="15"/>
  <c r="K725" i="15"/>
  <c r="J725" i="15"/>
  <c r="I725" i="15"/>
  <c r="H725" i="15"/>
  <c r="T723" i="15"/>
  <c r="C723" i="15"/>
  <c r="T722" i="15"/>
  <c r="C722" i="15"/>
  <c r="T721" i="15"/>
  <c r="C721" i="15"/>
  <c r="T720" i="15"/>
  <c r="C720" i="15"/>
  <c r="T719" i="15"/>
  <c r="C719" i="15"/>
  <c r="T718" i="15"/>
  <c r="C718" i="15"/>
  <c r="T717" i="15"/>
  <c r="C717" i="15"/>
  <c r="T716" i="15"/>
  <c r="C716" i="15"/>
  <c r="T715" i="15"/>
  <c r="C715" i="15"/>
  <c r="T714" i="15"/>
  <c r="C714" i="15"/>
  <c r="T713" i="15"/>
  <c r="C713" i="15"/>
  <c r="T712" i="15"/>
  <c r="C712" i="15"/>
  <c r="S705" i="15"/>
  <c r="R705" i="15"/>
  <c r="Q705" i="15"/>
  <c r="P705" i="15"/>
  <c r="O705" i="15"/>
  <c r="N705" i="15"/>
  <c r="M705" i="15"/>
  <c r="L705" i="15"/>
  <c r="K705" i="15"/>
  <c r="J705" i="15"/>
  <c r="I705" i="15"/>
  <c r="H705" i="15"/>
  <c r="T703" i="15"/>
  <c r="C703" i="15"/>
  <c r="T702" i="15"/>
  <c r="C702" i="15"/>
  <c r="T701" i="15"/>
  <c r="C701" i="15"/>
  <c r="T700" i="15"/>
  <c r="C700" i="15"/>
  <c r="T699" i="15"/>
  <c r="C699" i="15"/>
  <c r="T698" i="15"/>
  <c r="C698" i="15"/>
  <c r="T697" i="15"/>
  <c r="C697" i="15"/>
  <c r="T696" i="15"/>
  <c r="C696" i="15"/>
  <c r="T695" i="15"/>
  <c r="C695" i="15"/>
  <c r="T694" i="15"/>
  <c r="C694" i="15"/>
  <c r="T693" i="15"/>
  <c r="C693" i="15"/>
  <c r="T692" i="15"/>
  <c r="C692" i="15"/>
  <c r="T685" i="15"/>
  <c r="S685" i="15"/>
  <c r="R685" i="15"/>
  <c r="Q685" i="15"/>
  <c r="P685" i="15"/>
  <c r="O685" i="15"/>
  <c r="N685" i="15"/>
  <c r="M685" i="15"/>
  <c r="L685" i="15"/>
  <c r="K685" i="15"/>
  <c r="J685" i="15"/>
  <c r="I685" i="15"/>
  <c r="H685" i="15"/>
  <c r="T683" i="15"/>
  <c r="C683" i="15"/>
  <c r="T682" i="15"/>
  <c r="C682" i="15"/>
  <c r="T681" i="15"/>
  <c r="C681" i="15"/>
  <c r="T680" i="15"/>
  <c r="C680" i="15"/>
  <c r="T679" i="15"/>
  <c r="C679" i="15"/>
  <c r="T678" i="15"/>
  <c r="C678" i="15"/>
  <c r="T677" i="15"/>
  <c r="C677" i="15"/>
  <c r="T676" i="15"/>
  <c r="C676" i="15"/>
  <c r="T675" i="15"/>
  <c r="C675" i="15"/>
  <c r="T674" i="15"/>
  <c r="C674" i="15"/>
  <c r="T673" i="15"/>
  <c r="C673" i="15"/>
  <c r="T672" i="15"/>
  <c r="C672" i="15"/>
  <c r="S665" i="15"/>
  <c r="R665" i="15"/>
  <c r="Q665" i="15"/>
  <c r="P665" i="15"/>
  <c r="O665" i="15"/>
  <c r="N665" i="15"/>
  <c r="M665" i="15"/>
  <c r="L665" i="15"/>
  <c r="K665" i="15"/>
  <c r="J665" i="15"/>
  <c r="I665" i="15"/>
  <c r="H665" i="15"/>
  <c r="T663" i="15"/>
  <c r="C663" i="15"/>
  <c r="T662" i="15"/>
  <c r="C662" i="15"/>
  <c r="T661" i="15"/>
  <c r="C661" i="15"/>
  <c r="T660" i="15"/>
  <c r="C660" i="15"/>
  <c r="T659" i="15"/>
  <c r="C659" i="15"/>
  <c r="T658" i="15"/>
  <c r="C658" i="15"/>
  <c r="T657" i="15"/>
  <c r="C657" i="15"/>
  <c r="T656" i="15"/>
  <c r="C656" i="15"/>
  <c r="T655" i="15"/>
  <c r="C655" i="15"/>
  <c r="T654" i="15"/>
  <c r="C654" i="15"/>
  <c r="T653" i="15"/>
  <c r="C653" i="15"/>
  <c r="T652" i="15"/>
  <c r="C652" i="15"/>
  <c r="S645" i="15"/>
  <c r="R645" i="15"/>
  <c r="Q645" i="15"/>
  <c r="P645" i="15"/>
  <c r="O645" i="15"/>
  <c r="N645" i="15"/>
  <c r="M645" i="15"/>
  <c r="L645" i="15"/>
  <c r="K645" i="15"/>
  <c r="J645" i="15"/>
  <c r="I645" i="15"/>
  <c r="H645" i="15"/>
  <c r="T643" i="15"/>
  <c r="T642" i="15"/>
  <c r="T641" i="15"/>
  <c r="T640" i="15"/>
  <c r="T639" i="15"/>
  <c r="T638" i="15"/>
  <c r="T637" i="15"/>
  <c r="T636" i="15"/>
  <c r="T635" i="15"/>
  <c r="T634" i="15"/>
  <c r="T633" i="15"/>
  <c r="T632" i="15"/>
  <c r="C632" i="15"/>
  <c r="S625" i="15"/>
  <c r="S628" i="15" s="1"/>
  <c r="S735" i="15" s="1"/>
  <c r="R625" i="15"/>
  <c r="Q625" i="15"/>
  <c r="Q626" i="15" s="1"/>
  <c r="P625" i="15"/>
  <c r="P626" i="15" s="1"/>
  <c r="O625" i="15"/>
  <c r="N625" i="15"/>
  <c r="M625" i="15"/>
  <c r="L625" i="15"/>
  <c r="K625" i="15"/>
  <c r="J625" i="15"/>
  <c r="I625" i="15"/>
  <c r="I626" i="15" s="1"/>
  <c r="H625" i="15"/>
  <c r="H626" i="15" s="1"/>
  <c r="T623" i="15"/>
  <c r="C623" i="15"/>
  <c r="T622" i="15"/>
  <c r="C622" i="15"/>
  <c r="T621" i="15"/>
  <c r="C621" i="15"/>
  <c r="T620" i="15"/>
  <c r="C620" i="15"/>
  <c r="T619" i="15"/>
  <c r="C619" i="15"/>
  <c r="T618" i="15"/>
  <c r="C618" i="15"/>
  <c r="T617" i="15"/>
  <c r="C617" i="15"/>
  <c r="T616" i="15"/>
  <c r="C616" i="15"/>
  <c r="T615" i="15"/>
  <c r="C615" i="15"/>
  <c r="T614" i="15"/>
  <c r="C614" i="15"/>
  <c r="T613" i="15"/>
  <c r="C613" i="15"/>
  <c r="T612" i="15"/>
  <c r="C612" i="15"/>
  <c r="S605" i="15"/>
  <c r="R605" i="15"/>
  <c r="Q605" i="15"/>
  <c r="P605" i="15"/>
  <c r="O605" i="15"/>
  <c r="O606" i="15" s="1"/>
  <c r="N605" i="15"/>
  <c r="N606" i="15" s="1"/>
  <c r="M605" i="15"/>
  <c r="M606" i="15" s="1"/>
  <c r="L605" i="15"/>
  <c r="L606" i="15" s="1"/>
  <c r="K605" i="15"/>
  <c r="K607" i="15" s="1"/>
  <c r="J605" i="15"/>
  <c r="J607" i="15" s="1"/>
  <c r="I605" i="15"/>
  <c r="I607" i="15" s="1"/>
  <c r="H605" i="15"/>
  <c r="H607" i="15" s="1"/>
  <c r="T603" i="15"/>
  <c r="C603" i="15"/>
  <c r="T602" i="15"/>
  <c r="C602" i="15"/>
  <c r="T601" i="15"/>
  <c r="C601" i="15"/>
  <c r="T600" i="15"/>
  <c r="C600" i="15"/>
  <c r="T599" i="15"/>
  <c r="C599" i="15"/>
  <c r="T598" i="15"/>
  <c r="C598" i="15"/>
  <c r="T597" i="15"/>
  <c r="C597" i="15"/>
  <c r="T596" i="15"/>
  <c r="C596" i="15"/>
  <c r="T595" i="15"/>
  <c r="C595" i="15"/>
  <c r="T594" i="15"/>
  <c r="C594" i="15"/>
  <c r="T593" i="15"/>
  <c r="C593" i="15"/>
  <c r="T592" i="15"/>
  <c r="C592" i="15"/>
  <c r="S585" i="15"/>
  <c r="R585" i="15"/>
  <c r="Q585" i="15"/>
  <c r="P585" i="15"/>
  <c r="O585" i="15"/>
  <c r="O587" i="15" s="1"/>
  <c r="N585" i="15"/>
  <c r="N587" i="15" s="1"/>
  <c r="M585" i="15"/>
  <c r="M587" i="15" s="1"/>
  <c r="L585" i="15"/>
  <c r="L586" i="15" s="1"/>
  <c r="K585" i="15"/>
  <c r="K586" i="15" s="1"/>
  <c r="J585" i="15"/>
  <c r="I585" i="15"/>
  <c r="I587" i="15" s="1"/>
  <c r="H585" i="15"/>
  <c r="H587" i="15" s="1"/>
  <c r="T583" i="15"/>
  <c r="C583" i="15"/>
  <c r="T582" i="15"/>
  <c r="C582" i="15"/>
  <c r="T581" i="15"/>
  <c r="C581" i="15"/>
  <c r="T580" i="15"/>
  <c r="C580" i="15"/>
  <c r="T579" i="15"/>
  <c r="C579" i="15"/>
  <c r="T578" i="15"/>
  <c r="C578" i="15"/>
  <c r="T577" i="15"/>
  <c r="C577" i="15"/>
  <c r="T576" i="15"/>
  <c r="C576" i="15"/>
  <c r="T575" i="15"/>
  <c r="C575" i="15"/>
  <c r="T574" i="15"/>
  <c r="C574" i="15"/>
  <c r="T573" i="15"/>
  <c r="C573" i="15"/>
  <c r="T572" i="15"/>
  <c r="C572" i="15"/>
  <c r="S544" i="15"/>
  <c r="R544" i="15"/>
  <c r="Q544" i="15"/>
  <c r="P544" i="15"/>
  <c r="O544" i="15"/>
  <c r="N544" i="15"/>
  <c r="M544" i="15"/>
  <c r="L544" i="15"/>
  <c r="K544" i="15"/>
  <c r="J544" i="15"/>
  <c r="I544" i="15"/>
  <c r="H544" i="15"/>
  <c r="S543" i="15"/>
  <c r="R543" i="15"/>
  <c r="Q543" i="15"/>
  <c r="P543" i="15"/>
  <c r="O543" i="15"/>
  <c r="N543" i="15"/>
  <c r="M543" i="15"/>
  <c r="L543" i="15"/>
  <c r="K543" i="15"/>
  <c r="J543" i="15"/>
  <c r="I543" i="15"/>
  <c r="H543" i="15"/>
  <c r="S524" i="15"/>
  <c r="R524" i="15"/>
  <c r="Q524" i="15"/>
  <c r="P524" i="15"/>
  <c r="O524" i="15"/>
  <c r="N524" i="15"/>
  <c r="M524" i="15"/>
  <c r="L524" i="15"/>
  <c r="K524" i="15"/>
  <c r="J524" i="15"/>
  <c r="I524" i="15"/>
  <c r="H524" i="15"/>
  <c r="S523" i="15"/>
  <c r="R523" i="15"/>
  <c r="Q523" i="15"/>
  <c r="P523" i="15"/>
  <c r="O523" i="15"/>
  <c r="N523" i="15"/>
  <c r="M523" i="15"/>
  <c r="L523" i="15"/>
  <c r="K523" i="15"/>
  <c r="J523" i="15"/>
  <c r="I523" i="15"/>
  <c r="H523" i="15"/>
  <c r="S504" i="15"/>
  <c r="R504" i="15"/>
  <c r="Q504" i="15"/>
  <c r="P504" i="15"/>
  <c r="O504" i="15"/>
  <c r="N504" i="15"/>
  <c r="M504" i="15"/>
  <c r="L504" i="15"/>
  <c r="K504" i="15"/>
  <c r="J504" i="15"/>
  <c r="I504" i="15"/>
  <c r="H504" i="15"/>
  <c r="S503" i="15"/>
  <c r="R503" i="15"/>
  <c r="Q503" i="15"/>
  <c r="P503" i="15"/>
  <c r="O503" i="15"/>
  <c r="N503" i="15"/>
  <c r="M503" i="15"/>
  <c r="L503" i="15"/>
  <c r="K503" i="15"/>
  <c r="J503" i="15"/>
  <c r="I503" i="15"/>
  <c r="H503" i="15"/>
  <c r="S484" i="15"/>
  <c r="R484" i="15"/>
  <c r="Q484" i="15"/>
  <c r="P484" i="15"/>
  <c r="O484" i="15"/>
  <c r="N484" i="15"/>
  <c r="M484" i="15"/>
  <c r="L484" i="15"/>
  <c r="K484" i="15"/>
  <c r="J484" i="15"/>
  <c r="I484" i="15"/>
  <c r="H484" i="15"/>
  <c r="S483" i="15"/>
  <c r="R483" i="15"/>
  <c r="Q483" i="15"/>
  <c r="P483" i="15"/>
  <c r="O483" i="15"/>
  <c r="N483" i="15"/>
  <c r="M483" i="15"/>
  <c r="L483" i="15"/>
  <c r="K483" i="15"/>
  <c r="J483" i="15"/>
  <c r="I483" i="15"/>
  <c r="H483" i="15"/>
  <c r="S464" i="15"/>
  <c r="R464" i="15"/>
  <c r="Q464" i="15"/>
  <c r="P464" i="15"/>
  <c r="O464" i="15"/>
  <c r="N464" i="15"/>
  <c r="M464" i="15"/>
  <c r="L464" i="15"/>
  <c r="K464" i="15"/>
  <c r="J464" i="15"/>
  <c r="I464" i="15"/>
  <c r="H464" i="15"/>
  <c r="S463" i="15"/>
  <c r="R463" i="15"/>
  <c r="Q463" i="15"/>
  <c r="P463" i="15"/>
  <c r="O463" i="15"/>
  <c r="N463" i="15"/>
  <c r="M463" i="15"/>
  <c r="L463" i="15"/>
  <c r="K463" i="15"/>
  <c r="J463" i="15"/>
  <c r="I463" i="15"/>
  <c r="H463" i="15"/>
  <c r="S444" i="15"/>
  <c r="J444" i="15"/>
  <c r="I444" i="15"/>
  <c r="S443" i="15"/>
  <c r="R443" i="15"/>
  <c r="Q443" i="15"/>
  <c r="S424" i="15"/>
  <c r="R424" i="15"/>
  <c r="Q424" i="15"/>
  <c r="P424" i="15"/>
  <c r="O424" i="15"/>
  <c r="N424" i="15"/>
  <c r="M424" i="15"/>
  <c r="L424" i="15"/>
  <c r="K424" i="15"/>
  <c r="J424" i="15"/>
  <c r="I424" i="15"/>
  <c r="H424" i="15"/>
  <c r="S423" i="15"/>
  <c r="R423" i="15"/>
  <c r="Q423" i="15"/>
  <c r="P423" i="15"/>
  <c r="O423" i="15"/>
  <c r="N423" i="15"/>
  <c r="M423" i="15"/>
  <c r="L423" i="15"/>
  <c r="K423" i="15"/>
  <c r="J423" i="15"/>
  <c r="I423" i="15"/>
  <c r="H423" i="15"/>
  <c r="E547" i="15"/>
  <c r="R527" i="15"/>
  <c r="N527" i="15"/>
  <c r="J527" i="15"/>
  <c r="R507" i="15"/>
  <c r="N507" i="15"/>
  <c r="J507" i="15"/>
  <c r="R487" i="15"/>
  <c r="N487" i="15"/>
  <c r="J487" i="15"/>
  <c r="R467" i="15"/>
  <c r="N467" i="15"/>
  <c r="J467" i="15"/>
  <c r="R447" i="15"/>
  <c r="N447" i="15"/>
  <c r="J447" i="15"/>
  <c r="R427" i="15"/>
  <c r="N427" i="15"/>
  <c r="J427" i="15"/>
  <c r="R407" i="15"/>
  <c r="N407" i="15"/>
  <c r="J407" i="15"/>
  <c r="I403" i="15"/>
  <c r="J403" i="15"/>
  <c r="K403" i="15"/>
  <c r="L403" i="15"/>
  <c r="M403" i="15"/>
  <c r="N403" i="15"/>
  <c r="O403" i="15"/>
  <c r="P403" i="15"/>
  <c r="Q403" i="15"/>
  <c r="R403" i="15"/>
  <c r="S403" i="15"/>
  <c r="I404" i="15"/>
  <c r="J404" i="15"/>
  <c r="K404" i="15"/>
  <c r="L404" i="15"/>
  <c r="M404" i="15"/>
  <c r="N404" i="15"/>
  <c r="O404" i="15"/>
  <c r="P404" i="15"/>
  <c r="Q404" i="15"/>
  <c r="R404" i="15"/>
  <c r="S404" i="15"/>
  <c r="H404" i="15"/>
  <c r="H403" i="15"/>
  <c r="R385" i="15"/>
  <c r="N385" i="15"/>
  <c r="J385" i="15"/>
  <c r="G385" i="15"/>
  <c r="S542" i="15"/>
  <c r="R542" i="15"/>
  <c r="Q542" i="15"/>
  <c r="P542" i="15"/>
  <c r="O542" i="15"/>
  <c r="N542" i="15"/>
  <c r="M542" i="15"/>
  <c r="L542" i="15"/>
  <c r="K542" i="15"/>
  <c r="J542" i="15"/>
  <c r="I542" i="15"/>
  <c r="I545" i="15" s="1"/>
  <c r="I557" i="15" s="1"/>
  <c r="H542" i="15"/>
  <c r="T542" i="15" s="1"/>
  <c r="T540" i="15"/>
  <c r="C540" i="15"/>
  <c r="T539" i="15"/>
  <c r="C539" i="15"/>
  <c r="T538" i="15"/>
  <c r="C538" i="15"/>
  <c r="T537" i="15"/>
  <c r="C537" i="15"/>
  <c r="T536" i="15"/>
  <c r="C536" i="15"/>
  <c r="T535" i="15"/>
  <c r="C535" i="15"/>
  <c r="T534" i="15"/>
  <c r="C534" i="15"/>
  <c r="T533" i="15"/>
  <c r="C533" i="15"/>
  <c r="T532" i="15"/>
  <c r="C532" i="15"/>
  <c r="T531" i="15"/>
  <c r="C531" i="15"/>
  <c r="T530" i="15"/>
  <c r="C530" i="15"/>
  <c r="T529" i="15"/>
  <c r="C529" i="15"/>
  <c r="S522" i="15"/>
  <c r="R522" i="15"/>
  <c r="Q522" i="15"/>
  <c r="P522" i="15"/>
  <c r="O522" i="15"/>
  <c r="N522" i="15"/>
  <c r="M522" i="15"/>
  <c r="L522" i="15"/>
  <c r="K522" i="15"/>
  <c r="J522" i="15"/>
  <c r="J525" i="15" s="1"/>
  <c r="J556" i="15" s="1"/>
  <c r="I522" i="15"/>
  <c r="H522" i="15"/>
  <c r="T520" i="15"/>
  <c r="C520" i="15"/>
  <c r="T519" i="15"/>
  <c r="C519" i="15"/>
  <c r="T518" i="15"/>
  <c r="C518" i="15"/>
  <c r="T517" i="15"/>
  <c r="C517" i="15"/>
  <c r="T516" i="15"/>
  <c r="C516" i="15"/>
  <c r="T515" i="15"/>
  <c r="C515" i="15"/>
  <c r="T514" i="15"/>
  <c r="C514" i="15"/>
  <c r="T513" i="15"/>
  <c r="C513" i="15"/>
  <c r="T512" i="15"/>
  <c r="C512" i="15"/>
  <c r="T511" i="15"/>
  <c r="C511" i="15"/>
  <c r="T510" i="15"/>
  <c r="C510" i="15"/>
  <c r="T509" i="15"/>
  <c r="C509" i="15"/>
  <c r="S502" i="15"/>
  <c r="S505" i="15" s="1"/>
  <c r="S555" i="15" s="1"/>
  <c r="R502" i="15"/>
  <c r="Q502" i="15"/>
  <c r="P502" i="15"/>
  <c r="O502" i="15"/>
  <c r="N502" i="15"/>
  <c r="M502" i="15"/>
  <c r="L502" i="15"/>
  <c r="K502" i="15"/>
  <c r="J502" i="15"/>
  <c r="I502" i="15"/>
  <c r="H502" i="15"/>
  <c r="T500" i="15"/>
  <c r="C500" i="15"/>
  <c r="T499" i="15"/>
  <c r="C499" i="15"/>
  <c r="T498" i="15"/>
  <c r="C498" i="15"/>
  <c r="T497" i="15"/>
  <c r="C497" i="15"/>
  <c r="T496" i="15"/>
  <c r="C496" i="15"/>
  <c r="T495" i="15"/>
  <c r="C495" i="15"/>
  <c r="T494" i="15"/>
  <c r="C494" i="15"/>
  <c r="T493" i="15"/>
  <c r="C493" i="15"/>
  <c r="T492" i="15"/>
  <c r="C492" i="15"/>
  <c r="T491" i="15"/>
  <c r="C491" i="15"/>
  <c r="T490" i="15"/>
  <c r="C490" i="15"/>
  <c r="T489" i="15"/>
  <c r="C489" i="15"/>
  <c r="S482" i="15"/>
  <c r="R482" i="15"/>
  <c r="Q482" i="15"/>
  <c r="P482" i="15"/>
  <c r="O482" i="15"/>
  <c r="N482" i="15"/>
  <c r="M482" i="15"/>
  <c r="L482" i="15"/>
  <c r="K482" i="15"/>
  <c r="K485" i="15" s="1"/>
  <c r="K554" i="15" s="1"/>
  <c r="J482" i="15"/>
  <c r="I482" i="15"/>
  <c r="H482" i="15"/>
  <c r="T480" i="15"/>
  <c r="C480" i="15"/>
  <c r="T479" i="15"/>
  <c r="C479" i="15"/>
  <c r="T478" i="15"/>
  <c r="C478" i="15"/>
  <c r="T477" i="15"/>
  <c r="C477" i="15"/>
  <c r="T476" i="15"/>
  <c r="C476" i="15"/>
  <c r="T475" i="15"/>
  <c r="C475" i="15"/>
  <c r="T474" i="15"/>
  <c r="C474" i="15"/>
  <c r="T473" i="15"/>
  <c r="C473" i="15"/>
  <c r="T472" i="15"/>
  <c r="C472" i="15"/>
  <c r="T471" i="15"/>
  <c r="C471" i="15"/>
  <c r="T470" i="15"/>
  <c r="C470" i="15"/>
  <c r="T469" i="15"/>
  <c r="C469" i="15"/>
  <c r="S462" i="15"/>
  <c r="R462" i="15"/>
  <c r="Q462" i="15"/>
  <c r="P462" i="15"/>
  <c r="O462" i="15"/>
  <c r="N462" i="15"/>
  <c r="M462" i="15"/>
  <c r="L462" i="15"/>
  <c r="K462" i="15"/>
  <c r="J462" i="15"/>
  <c r="I462" i="15"/>
  <c r="H462" i="15"/>
  <c r="T462" i="15" s="1"/>
  <c r="T460" i="15"/>
  <c r="T459" i="15"/>
  <c r="T458" i="15"/>
  <c r="T457" i="15"/>
  <c r="T456" i="15"/>
  <c r="T455" i="15"/>
  <c r="T454" i="15"/>
  <c r="T453" i="15"/>
  <c r="T452" i="15"/>
  <c r="T451" i="15"/>
  <c r="T450" i="15"/>
  <c r="T449" i="15"/>
  <c r="C449" i="15"/>
  <c r="S442" i="15"/>
  <c r="R442" i="15"/>
  <c r="R444" i="15" s="1"/>
  <c r="Q442" i="15"/>
  <c r="Q444" i="15" s="1"/>
  <c r="P442" i="15"/>
  <c r="P444" i="15" s="1"/>
  <c r="O442" i="15"/>
  <c r="O444" i="15" s="1"/>
  <c r="N442" i="15"/>
  <c r="N444" i="15" s="1"/>
  <c r="M442" i="15"/>
  <c r="M444" i="15" s="1"/>
  <c r="L442" i="15"/>
  <c r="L443" i="15" s="1"/>
  <c r="K442" i="15"/>
  <c r="K443" i="15" s="1"/>
  <c r="J442" i="15"/>
  <c r="J443" i="15" s="1"/>
  <c r="I442" i="15"/>
  <c r="I443" i="15" s="1"/>
  <c r="H442" i="15"/>
  <c r="H444" i="15" s="1"/>
  <c r="T440" i="15"/>
  <c r="C440" i="15"/>
  <c r="T439" i="15"/>
  <c r="C439" i="15"/>
  <c r="T438" i="15"/>
  <c r="C438" i="15"/>
  <c r="T437" i="15"/>
  <c r="C437" i="15"/>
  <c r="T436" i="15"/>
  <c r="C436" i="15"/>
  <c r="T435" i="15"/>
  <c r="C435" i="15"/>
  <c r="T434" i="15"/>
  <c r="C434" i="15"/>
  <c r="T433" i="15"/>
  <c r="C433" i="15"/>
  <c r="T432" i="15"/>
  <c r="C432" i="15"/>
  <c r="T431" i="15"/>
  <c r="C431" i="15"/>
  <c r="T430" i="15"/>
  <c r="C430" i="15"/>
  <c r="T429" i="15"/>
  <c r="C429" i="15"/>
  <c r="S422" i="15"/>
  <c r="R422" i="15"/>
  <c r="Q422" i="15"/>
  <c r="P422" i="15"/>
  <c r="O422" i="15"/>
  <c r="N422" i="15"/>
  <c r="M422" i="15"/>
  <c r="L422" i="15"/>
  <c r="K422" i="15"/>
  <c r="J422" i="15"/>
  <c r="I422" i="15"/>
  <c r="H422" i="15"/>
  <c r="T420" i="15"/>
  <c r="C420" i="15"/>
  <c r="T419" i="15"/>
  <c r="C419" i="15"/>
  <c r="T418" i="15"/>
  <c r="C418" i="15"/>
  <c r="T417" i="15"/>
  <c r="C417" i="15"/>
  <c r="T416" i="15"/>
  <c r="C416" i="15"/>
  <c r="T415" i="15"/>
  <c r="C415" i="15"/>
  <c r="T414" i="15"/>
  <c r="C414" i="15"/>
  <c r="T413" i="15"/>
  <c r="C413" i="15"/>
  <c r="T412" i="15"/>
  <c r="C412" i="15"/>
  <c r="T411" i="15"/>
  <c r="C411" i="15"/>
  <c r="T410" i="15"/>
  <c r="C410" i="15"/>
  <c r="T409" i="15"/>
  <c r="C409" i="15"/>
  <c r="S402" i="15"/>
  <c r="R402" i="15"/>
  <c r="Q402" i="15"/>
  <c r="P402" i="15"/>
  <c r="O402" i="15"/>
  <c r="N402" i="15"/>
  <c r="M402" i="15"/>
  <c r="L402" i="15"/>
  <c r="K402" i="15"/>
  <c r="J402" i="15"/>
  <c r="I402" i="15"/>
  <c r="H402" i="15"/>
  <c r="T400" i="15"/>
  <c r="C400" i="15"/>
  <c r="T399" i="15"/>
  <c r="C399" i="15"/>
  <c r="T398" i="15"/>
  <c r="C398" i="15"/>
  <c r="T397" i="15"/>
  <c r="C397" i="15"/>
  <c r="T396" i="15"/>
  <c r="C396" i="15"/>
  <c r="T395" i="15"/>
  <c r="C395" i="15"/>
  <c r="T394" i="15"/>
  <c r="C394" i="15"/>
  <c r="T393" i="15"/>
  <c r="C393" i="15"/>
  <c r="T392" i="15"/>
  <c r="C392" i="15"/>
  <c r="T391" i="15"/>
  <c r="C391" i="15"/>
  <c r="T390" i="15"/>
  <c r="C390" i="15"/>
  <c r="T389" i="15"/>
  <c r="C389" i="15"/>
  <c r="S361" i="15"/>
  <c r="R361" i="15"/>
  <c r="Q361" i="15"/>
  <c r="P361" i="15"/>
  <c r="O361" i="15"/>
  <c r="N361" i="15"/>
  <c r="M361" i="15"/>
  <c r="L361" i="15"/>
  <c r="K361" i="15"/>
  <c r="S360" i="15"/>
  <c r="R360" i="15"/>
  <c r="Q360" i="15"/>
  <c r="P360" i="15"/>
  <c r="O360" i="15"/>
  <c r="N360" i="15"/>
  <c r="M360" i="15"/>
  <c r="L360" i="15"/>
  <c r="K360" i="15"/>
  <c r="J360" i="15"/>
  <c r="I360" i="15"/>
  <c r="H360" i="15"/>
  <c r="S341" i="15"/>
  <c r="R341" i="15"/>
  <c r="Q341" i="15"/>
  <c r="P341" i="15"/>
  <c r="O341" i="15"/>
  <c r="N341" i="15"/>
  <c r="M341" i="15"/>
  <c r="L341" i="15"/>
  <c r="K341" i="15"/>
  <c r="J341" i="15"/>
  <c r="I341" i="15"/>
  <c r="S340" i="15"/>
  <c r="R340" i="15"/>
  <c r="Q340" i="15"/>
  <c r="P340" i="15"/>
  <c r="O340" i="15"/>
  <c r="N340" i="15"/>
  <c r="M340" i="15"/>
  <c r="L340" i="15"/>
  <c r="K340" i="15"/>
  <c r="J340" i="15"/>
  <c r="S321" i="15"/>
  <c r="R321" i="15"/>
  <c r="Q321" i="15"/>
  <c r="P321" i="15"/>
  <c r="O321" i="15"/>
  <c r="N321" i="15"/>
  <c r="M321" i="15"/>
  <c r="L321" i="15"/>
  <c r="K321" i="15"/>
  <c r="J321" i="15"/>
  <c r="S320" i="15"/>
  <c r="R320" i="15"/>
  <c r="Q320" i="15"/>
  <c r="P320" i="15"/>
  <c r="O320" i="15"/>
  <c r="N320" i="15"/>
  <c r="M320" i="15"/>
  <c r="L320" i="15"/>
  <c r="K320" i="15"/>
  <c r="J320" i="15"/>
  <c r="I320" i="15"/>
  <c r="H320" i="15"/>
  <c r="S301" i="15"/>
  <c r="R301" i="15"/>
  <c r="Q301" i="15"/>
  <c r="P301" i="15"/>
  <c r="O301" i="15"/>
  <c r="N301" i="15"/>
  <c r="M301" i="15"/>
  <c r="L301" i="15"/>
  <c r="K301" i="15"/>
  <c r="J301" i="15"/>
  <c r="I301" i="15"/>
  <c r="S300" i="15"/>
  <c r="R300" i="15"/>
  <c r="Q300" i="15"/>
  <c r="P300" i="15"/>
  <c r="O300" i="15"/>
  <c r="N300" i="15"/>
  <c r="M300" i="15"/>
  <c r="L300" i="15"/>
  <c r="K300" i="15"/>
  <c r="J300" i="15"/>
  <c r="I300" i="15"/>
  <c r="S281" i="15"/>
  <c r="R281" i="15"/>
  <c r="Q281" i="15"/>
  <c r="P281" i="15"/>
  <c r="O281" i="15"/>
  <c r="N281" i="15"/>
  <c r="M281" i="15"/>
  <c r="L281" i="15"/>
  <c r="K281" i="15"/>
  <c r="J281" i="15"/>
  <c r="I281" i="15"/>
  <c r="H281" i="15"/>
  <c r="S280" i="15"/>
  <c r="R280" i="15"/>
  <c r="Q280" i="15"/>
  <c r="P280" i="15"/>
  <c r="O280" i="15"/>
  <c r="N280" i="15"/>
  <c r="M280" i="15"/>
  <c r="L280" i="15"/>
  <c r="K280" i="15"/>
  <c r="J280" i="15"/>
  <c r="I280" i="15"/>
  <c r="J261" i="15"/>
  <c r="I261" i="15"/>
  <c r="H261" i="15"/>
  <c r="S260" i="15"/>
  <c r="P241" i="15"/>
  <c r="O241" i="15"/>
  <c r="N241" i="15"/>
  <c r="M241" i="15"/>
  <c r="L241" i="15"/>
  <c r="K241" i="15"/>
  <c r="P240" i="15"/>
  <c r="O240" i="15"/>
  <c r="N240" i="15"/>
  <c r="M240" i="15"/>
  <c r="L240" i="15"/>
  <c r="K240" i="15"/>
  <c r="I220" i="15"/>
  <c r="J220" i="15"/>
  <c r="K220" i="15"/>
  <c r="L220" i="15"/>
  <c r="M220" i="15"/>
  <c r="O220" i="15"/>
  <c r="P220" i="15"/>
  <c r="Q220" i="15"/>
  <c r="R220" i="15"/>
  <c r="S220" i="15"/>
  <c r="I221" i="15"/>
  <c r="K221" i="15"/>
  <c r="L221" i="15"/>
  <c r="M221" i="15"/>
  <c r="O221" i="15"/>
  <c r="P221" i="15"/>
  <c r="Q221" i="15"/>
  <c r="R221" i="15"/>
  <c r="S221" i="15"/>
  <c r="S178" i="15"/>
  <c r="R178" i="15"/>
  <c r="Q178" i="15"/>
  <c r="P178" i="15"/>
  <c r="O178" i="15"/>
  <c r="N178" i="15"/>
  <c r="M178" i="15"/>
  <c r="L178" i="15"/>
  <c r="K178" i="15"/>
  <c r="J178" i="15"/>
  <c r="I178" i="15"/>
  <c r="H178" i="15"/>
  <c r="S177" i="15"/>
  <c r="R177" i="15"/>
  <c r="Q177" i="15"/>
  <c r="P177" i="15"/>
  <c r="O177" i="15"/>
  <c r="N177" i="15"/>
  <c r="M177" i="15"/>
  <c r="L177" i="15"/>
  <c r="L179" i="15" s="1"/>
  <c r="L191" i="15" s="1"/>
  <c r="K177" i="15"/>
  <c r="J177" i="15"/>
  <c r="I177" i="15"/>
  <c r="H177" i="15"/>
  <c r="S158" i="15"/>
  <c r="R158" i="15"/>
  <c r="Q158" i="15"/>
  <c r="P158" i="15"/>
  <c r="O158" i="15"/>
  <c r="N158" i="15"/>
  <c r="M158" i="15"/>
  <c r="L158" i="15"/>
  <c r="K158" i="15"/>
  <c r="J158" i="15"/>
  <c r="I158" i="15"/>
  <c r="H158" i="15"/>
  <c r="S157" i="15"/>
  <c r="R157" i="15"/>
  <c r="Q157" i="15"/>
  <c r="P157" i="15"/>
  <c r="O157" i="15"/>
  <c r="N157" i="15"/>
  <c r="M157" i="15"/>
  <c r="L157" i="15"/>
  <c r="K157" i="15"/>
  <c r="J157" i="15"/>
  <c r="I157" i="15"/>
  <c r="S138" i="15"/>
  <c r="R138" i="15"/>
  <c r="Q138" i="15"/>
  <c r="P138" i="15"/>
  <c r="O138" i="15"/>
  <c r="N138" i="15"/>
  <c r="M138" i="15"/>
  <c r="L138" i="15"/>
  <c r="K138" i="15"/>
  <c r="J138" i="15"/>
  <c r="S137" i="15"/>
  <c r="R137" i="15"/>
  <c r="Q137" i="15"/>
  <c r="P137" i="15"/>
  <c r="O137" i="15"/>
  <c r="N137" i="15"/>
  <c r="M137" i="15"/>
  <c r="L137" i="15"/>
  <c r="K137" i="15"/>
  <c r="J137" i="15"/>
  <c r="S118" i="15"/>
  <c r="R118" i="15"/>
  <c r="Q118" i="15"/>
  <c r="P118" i="15"/>
  <c r="O118" i="15"/>
  <c r="N118" i="15"/>
  <c r="M118" i="15"/>
  <c r="L118" i="15"/>
  <c r="K118" i="15"/>
  <c r="J118" i="15"/>
  <c r="I118" i="15"/>
  <c r="S117" i="15"/>
  <c r="R117" i="15"/>
  <c r="Q117" i="15"/>
  <c r="P117" i="15"/>
  <c r="O117" i="15"/>
  <c r="N117" i="15"/>
  <c r="M117" i="15"/>
  <c r="L117" i="15"/>
  <c r="K117" i="15"/>
  <c r="J117" i="15"/>
  <c r="I117" i="15"/>
  <c r="H117" i="15"/>
  <c r="S78" i="15"/>
  <c r="R78" i="15"/>
  <c r="Q78" i="15"/>
  <c r="P78" i="15"/>
  <c r="O78" i="15"/>
  <c r="S77" i="15"/>
  <c r="R77" i="15"/>
  <c r="Q77" i="15"/>
  <c r="P77" i="15"/>
  <c r="O77" i="15"/>
  <c r="S58" i="15"/>
  <c r="R58" i="15"/>
  <c r="Q58" i="15"/>
  <c r="P58" i="15"/>
  <c r="O58" i="15"/>
  <c r="N58" i="15"/>
  <c r="H58" i="15"/>
  <c r="S57" i="15"/>
  <c r="R57" i="15"/>
  <c r="Q57" i="15"/>
  <c r="P57" i="15"/>
  <c r="O57" i="15"/>
  <c r="H57" i="15"/>
  <c r="I37" i="15"/>
  <c r="J37" i="15"/>
  <c r="K37" i="15"/>
  <c r="L37" i="15"/>
  <c r="M37" i="15"/>
  <c r="O37" i="15"/>
  <c r="P37" i="15"/>
  <c r="Q37" i="15"/>
  <c r="R37" i="15"/>
  <c r="S37" i="15"/>
  <c r="I38" i="15"/>
  <c r="J38" i="15"/>
  <c r="L38" i="15"/>
  <c r="M38" i="15"/>
  <c r="O38" i="15"/>
  <c r="P38" i="15"/>
  <c r="Q38" i="15"/>
  <c r="R38" i="15"/>
  <c r="S38" i="15"/>
  <c r="S98" i="15"/>
  <c r="R98" i="15"/>
  <c r="Q98" i="15"/>
  <c r="P98" i="15"/>
  <c r="O98" i="15"/>
  <c r="N98" i="15"/>
  <c r="M98" i="15"/>
  <c r="L98" i="15"/>
  <c r="K98" i="15"/>
  <c r="J98" i="15"/>
  <c r="I98" i="15"/>
  <c r="H98" i="15"/>
  <c r="S97" i="15"/>
  <c r="R97" i="15"/>
  <c r="Q97" i="15"/>
  <c r="P97" i="15"/>
  <c r="O97" i="15"/>
  <c r="N97" i="15"/>
  <c r="M97" i="15"/>
  <c r="L97" i="15"/>
  <c r="K97" i="15"/>
  <c r="J97" i="15"/>
  <c r="I97" i="15"/>
  <c r="S14" i="15"/>
  <c r="J23" i="13"/>
  <c r="E61" i="13" s="1"/>
  <c r="J22" i="13"/>
  <c r="D60" i="13" s="1"/>
  <c r="J21" i="13"/>
  <c r="D59" i="13" s="1"/>
  <c r="E167" i="1" s="1"/>
  <c r="J13" i="13"/>
  <c r="E51" i="13" s="1"/>
  <c r="J14" i="13"/>
  <c r="D52" i="13" s="1"/>
  <c r="J15" i="13"/>
  <c r="D53" i="13" s="1"/>
  <c r="J16" i="13"/>
  <c r="E54" i="13" s="1"/>
  <c r="O54" i="13" s="1"/>
  <c r="J17" i="13"/>
  <c r="E55" i="13" s="1"/>
  <c r="F55" i="13" s="1"/>
  <c r="J18" i="13"/>
  <c r="E56" i="13" s="1"/>
  <c r="J19" i="13"/>
  <c r="E57" i="13" s="1"/>
  <c r="F57" i="13" s="1"/>
  <c r="G57" i="13" s="1"/>
  <c r="H57" i="13" s="1"/>
  <c r="I57" i="13" s="1"/>
  <c r="J57" i="13" s="1"/>
  <c r="K57" i="13" s="1"/>
  <c r="L165" i="1" s="1"/>
  <c r="J20" i="13"/>
  <c r="E58" i="13" s="1"/>
  <c r="J24" i="13"/>
  <c r="D62" i="13" s="1"/>
  <c r="J25" i="13"/>
  <c r="E63" i="13" s="1"/>
  <c r="F171" i="1" s="1"/>
  <c r="J26" i="13"/>
  <c r="E64" i="13" s="1"/>
  <c r="J28" i="13"/>
  <c r="E9" i="13"/>
  <c r="L16" i="13" s="1"/>
  <c r="V586" i="15" s="1"/>
  <c r="E8" i="13"/>
  <c r="G3" i="15"/>
  <c r="T11" i="15" s="1"/>
  <c r="E364" i="15"/>
  <c r="S359" i="15"/>
  <c r="R359" i="15"/>
  <c r="Q359" i="15"/>
  <c r="P359" i="15"/>
  <c r="O359" i="15"/>
  <c r="N359" i="15"/>
  <c r="M359" i="15"/>
  <c r="L359" i="15"/>
  <c r="K359" i="15"/>
  <c r="J359" i="15"/>
  <c r="J361" i="15" s="1"/>
  <c r="I359" i="15"/>
  <c r="I361" i="15" s="1"/>
  <c r="H359" i="15"/>
  <c r="H361" i="15" s="1"/>
  <c r="S339" i="15"/>
  <c r="R339" i="15"/>
  <c r="Q339" i="15"/>
  <c r="P339" i="15"/>
  <c r="O339" i="15"/>
  <c r="N339" i="15"/>
  <c r="M339" i="15"/>
  <c r="L339" i="15"/>
  <c r="K339" i="15"/>
  <c r="J339" i="15"/>
  <c r="I339" i="15"/>
  <c r="I340" i="15" s="1"/>
  <c r="H339" i="15"/>
  <c r="H341" i="15" s="1"/>
  <c r="S319" i="15"/>
  <c r="R319" i="15"/>
  <c r="Q319" i="15"/>
  <c r="P319" i="15"/>
  <c r="O319" i="15"/>
  <c r="N319" i="15"/>
  <c r="M319" i="15"/>
  <c r="L319" i="15"/>
  <c r="K319" i="15"/>
  <c r="J319" i="15"/>
  <c r="I319" i="15"/>
  <c r="I321" i="15" s="1"/>
  <c r="H319" i="15"/>
  <c r="H321" i="15" s="1"/>
  <c r="S299" i="15"/>
  <c r="R299" i="15"/>
  <c r="Q299" i="15"/>
  <c r="P299" i="15"/>
  <c r="O299" i="15"/>
  <c r="N299" i="15"/>
  <c r="M299" i="15"/>
  <c r="L299" i="15"/>
  <c r="K299" i="15"/>
  <c r="J299" i="15"/>
  <c r="I299" i="15"/>
  <c r="H299" i="15"/>
  <c r="H300" i="15" s="1"/>
  <c r="S279" i="15"/>
  <c r="R279" i="15"/>
  <c r="Q279" i="15"/>
  <c r="P279" i="15"/>
  <c r="O279" i="15"/>
  <c r="N279" i="15"/>
  <c r="M279" i="15"/>
  <c r="L279" i="15"/>
  <c r="K279" i="15"/>
  <c r="J279" i="15"/>
  <c r="I279" i="15"/>
  <c r="H279" i="15"/>
  <c r="H280" i="15" s="1"/>
  <c r="S259" i="15"/>
  <c r="S261" i="15" s="1"/>
  <c r="R259" i="15"/>
  <c r="R260" i="15" s="1"/>
  <c r="Q259" i="15"/>
  <c r="Q260" i="15" s="1"/>
  <c r="P259" i="15"/>
  <c r="P260" i="15" s="1"/>
  <c r="O259" i="15"/>
  <c r="O261" i="15" s="1"/>
  <c r="N259" i="15"/>
  <c r="N260" i="15" s="1"/>
  <c r="M259" i="15"/>
  <c r="M260" i="15" s="1"/>
  <c r="L259" i="15"/>
  <c r="L260" i="15" s="1"/>
  <c r="K259" i="15"/>
  <c r="K260" i="15" s="1"/>
  <c r="J259" i="15"/>
  <c r="J260" i="15" s="1"/>
  <c r="I259" i="15"/>
  <c r="I260" i="15" s="1"/>
  <c r="H259" i="15"/>
  <c r="H260" i="15" s="1"/>
  <c r="S239" i="15"/>
  <c r="S240" i="15" s="1"/>
  <c r="R239" i="15"/>
  <c r="R240" i="15" s="1"/>
  <c r="Q239" i="15"/>
  <c r="Q240" i="15" s="1"/>
  <c r="P239" i="15"/>
  <c r="O239" i="15"/>
  <c r="N239" i="15"/>
  <c r="M239" i="15"/>
  <c r="L239" i="15"/>
  <c r="K239" i="15"/>
  <c r="J239" i="15"/>
  <c r="J241" i="15" s="1"/>
  <c r="I239" i="15"/>
  <c r="I241" i="15" s="1"/>
  <c r="H239" i="15"/>
  <c r="H241" i="15" s="1"/>
  <c r="I219" i="15"/>
  <c r="J219" i="15"/>
  <c r="J221" i="15" s="1"/>
  <c r="K219" i="15"/>
  <c r="L219" i="15"/>
  <c r="M219" i="15"/>
  <c r="N219" i="15"/>
  <c r="N220" i="15" s="1"/>
  <c r="O219" i="15"/>
  <c r="P219" i="15"/>
  <c r="Q219" i="15"/>
  <c r="R219" i="15"/>
  <c r="S219" i="15"/>
  <c r="R344" i="15"/>
  <c r="N344" i="15"/>
  <c r="J344" i="15"/>
  <c r="R324" i="15"/>
  <c r="N324" i="15"/>
  <c r="R304" i="15"/>
  <c r="N304" i="15"/>
  <c r="R284" i="15"/>
  <c r="N284" i="15"/>
  <c r="R264" i="15"/>
  <c r="N264" i="15"/>
  <c r="J264" i="15"/>
  <c r="R244" i="15"/>
  <c r="N244" i="15"/>
  <c r="J244" i="15"/>
  <c r="R224" i="15"/>
  <c r="N224" i="15"/>
  <c r="J224" i="15"/>
  <c r="J202" i="15"/>
  <c r="R202" i="15"/>
  <c r="N202" i="15"/>
  <c r="J324" i="15"/>
  <c r="R161" i="15"/>
  <c r="N161" i="15"/>
  <c r="R141" i="15"/>
  <c r="N141" i="15"/>
  <c r="R121" i="15"/>
  <c r="N121" i="15"/>
  <c r="R101" i="15"/>
  <c r="N101" i="15"/>
  <c r="R81" i="15"/>
  <c r="N81" i="15"/>
  <c r="R61" i="15"/>
  <c r="N61" i="15"/>
  <c r="R41" i="15"/>
  <c r="N41" i="15"/>
  <c r="R19" i="15"/>
  <c r="N19" i="15"/>
  <c r="O8" i="15"/>
  <c r="J19" i="15" s="1"/>
  <c r="C347" i="15"/>
  <c r="C348" i="15"/>
  <c r="C349" i="15"/>
  <c r="C350" i="15"/>
  <c r="C351" i="15"/>
  <c r="C352" i="15"/>
  <c r="C353" i="15"/>
  <c r="C354" i="15"/>
  <c r="C355" i="15"/>
  <c r="C356" i="15"/>
  <c r="C357" i="15"/>
  <c r="C346" i="15"/>
  <c r="C327" i="15"/>
  <c r="C328" i="15"/>
  <c r="C329" i="15"/>
  <c r="C330" i="15"/>
  <c r="C331" i="15"/>
  <c r="C332" i="15"/>
  <c r="C333" i="15"/>
  <c r="C334" i="15"/>
  <c r="C335" i="15"/>
  <c r="C336" i="15"/>
  <c r="C337" i="15"/>
  <c r="C326" i="15"/>
  <c r="C307" i="15"/>
  <c r="C308" i="15"/>
  <c r="C309" i="15"/>
  <c r="C310" i="15"/>
  <c r="C311" i="15"/>
  <c r="C312" i="15"/>
  <c r="C313" i="15"/>
  <c r="C314" i="15"/>
  <c r="C315" i="15"/>
  <c r="C316" i="15"/>
  <c r="C317" i="15"/>
  <c r="C306" i="15"/>
  <c r="C287" i="15"/>
  <c r="C288" i="15"/>
  <c r="C289" i="15"/>
  <c r="C290" i="15"/>
  <c r="C291" i="15"/>
  <c r="C292" i="15"/>
  <c r="C293" i="15"/>
  <c r="C294" i="15"/>
  <c r="C295" i="15"/>
  <c r="C296" i="15"/>
  <c r="C297" i="15"/>
  <c r="C286" i="15"/>
  <c r="C266" i="15"/>
  <c r="C247" i="15"/>
  <c r="C248" i="15"/>
  <c r="C249" i="15"/>
  <c r="C250" i="15"/>
  <c r="C251" i="15"/>
  <c r="C252" i="15"/>
  <c r="C253" i="15"/>
  <c r="C254" i="15"/>
  <c r="C255" i="15"/>
  <c r="C256" i="15"/>
  <c r="C257" i="15"/>
  <c r="C246" i="15"/>
  <c r="C227" i="15"/>
  <c r="C228" i="15"/>
  <c r="C229" i="15"/>
  <c r="C230" i="15"/>
  <c r="C231" i="15"/>
  <c r="C232" i="15"/>
  <c r="C233" i="15"/>
  <c r="C234" i="15"/>
  <c r="C235" i="15"/>
  <c r="C236" i="15"/>
  <c r="C237" i="15"/>
  <c r="C226" i="15"/>
  <c r="C207" i="15"/>
  <c r="C208" i="15"/>
  <c r="C209" i="15"/>
  <c r="C210" i="15"/>
  <c r="C211" i="15"/>
  <c r="C212" i="15"/>
  <c r="C213" i="15"/>
  <c r="C214" i="15"/>
  <c r="C215" i="15"/>
  <c r="C216" i="15"/>
  <c r="C217" i="15"/>
  <c r="C206" i="15"/>
  <c r="G202" i="15"/>
  <c r="T357" i="15"/>
  <c r="T356" i="15"/>
  <c r="T355" i="15"/>
  <c r="T354" i="15"/>
  <c r="T353" i="15"/>
  <c r="T352" i="15"/>
  <c r="T351" i="15"/>
  <c r="T350" i="15"/>
  <c r="T349" i="15"/>
  <c r="T348" i="15"/>
  <c r="T347" i="15"/>
  <c r="T346" i="15"/>
  <c r="T337" i="15"/>
  <c r="T336" i="15"/>
  <c r="T335" i="15"/>
  <c r="T334" i="15"/>
  <c r="T333" i="15"/>
  <c r="T332" i="15"/>
  <c r="T331" i="15"/>
  <c r="T330" i="15"/>
  <c r="T329" i="15"/>
  <c r="T328" i="15"/>
  <c r="T327" i="15"/>
  <c r="T326" i="15"/>
  <c r="T317" i="15"/>
  <c r="T316" i="15"/>
  <c r="T315" i="15"/>
  <c r="T314" i="15"/>
  <c r="T313" i="15"/>
  <c r="T312" i="15"/>
  <c r="T311" i="15"/>
  <c r="T310" i="15"/>
  <c r="T309" i="15"/>
  <c r="T308" i="15"/>
  <c r="T307" i="15"/>
  <c r="T306" i="15"/>
  <c r="T297" i="15"/>
  <c r="T296" i="15"/>
  <c r="T295" i="15"/>
  <c r="T294" i="15"/>
  <c r="T293" i="15"/>
  <c r="T292" i="15"/>
  <c r="T291" i="15"/>
  <c r="T290" i="15"/>
  <c r="T289" i="15"/>
  <c r="T288" i="15"/>
  <c r="T287" i="15"/>
  <c r="T286" i="15"/>
  <c r="T277" i="15"/>
  <c r="T276" i="15"/>
  <c r="T275" i="15"/>
  <c r="T274" i="15"/>
  <c r="T273" i="15"/>
  <c r="T272" i="15"/>
  <c r="T271" i="15"/>
  <c r="T270" i="15"/>
  <c r="T269" i="15"/>
  <c r="T268" i="15"/>
  <c r="T267" i="15"/>
  <c r="T266" i="15"/>
  <c r="T257" i="15"/>
  <c r="T256" i="15"/>
  <c r="T255" i="15"/>
  <c r="T254" i="15"/>
  <c r="T253" i="15"/>
  <c r="T252" i="15"/>
  <c r="T251" i="15"/>
  <c r="T250" i="15"/>
  <c r="T249" i="15"/>
  <c r="T248" i="15"/>
  <c r="T247" i="15"/>
  <c r="T246" i="15"/>
  <c r="T237" i="15"/>
  <c r="T236" i="15"/>
  <c r="T235" i="15"/>
  <c r="T234" i="15"/>
  <c r="T233" i="15"/>
  <c r="T232" i="15"/>
  <c r="T231" i="15"/>
  <c r="T230" i="15"/>
  <c r="T229" i="15"/>
  <c r="T228" i="15"/>
  <c r="T227" i="15"/>
  <c r="T226" i="15"/>
  <c r="H219" i="15"/>
  <c r="H221" i="15" s="1"/>
  <c r="T217" i="15"/>
  <c r="T216" i="15"/>
  <c r="T215" i="15"/>
  <c r="T214" i="15"/>
  <c r="T213" i="15"/>
  <c r="T212" i="15"/>
  <c r="T211" i="15"/>
  <c r="T210" i="15"/>
  <c r="T209" i="15"/>
  <c r="T208" i="15"/>
  <c r="T207" i="15"/>
  <c r="T206" i="15"/>
  <c r="S176" i="15"/>
  <c r="R176" i="15"/>
  <c r="Q176" i="15"/>
  <c r="P176" i="15"/>
  <c r="O176" i="15"/>
  <c r="N176" i="15"/>
  <c r="M176" i="15"/>
  <c r="L176" i="15"/>
  <c r="K176" i="15"/>
  <c r="J176" i="15"/>
  <c r="I176" i="15"/>
  <c r="H176" i="15"/>
  <c r="T174" i="15"/>
  <c r="T173" i="15"/>
  <c r="T172" i="15"/>
  <c r="T171" i="15"/>
  <c r="T170" i="15"/>
  <c r="T169" i="15"/>
  <c r="T168" i="15"/>
  <c r="T167" i="15"/>
  <c r="T166" i="15"/>
  <c r="T165" i="15"/>
  <c r="T164" i="15"/>
  <c r="T163" i="15"/>
  <c r="S156" i="15"/>
  <c r="R156" i="15"/>
  <c r="Q156" i="15"/>
  <c r="P156" i="15"/>
  <c r="O156" i="15"/>
  <c r="N156" i="15"/>
  <c r="M156" i="15"/>
  <c r="L156" i="15"/>
  <c r="K156" i="15"/>
  <c r="J156" i="15"/>
  <c r="I156" i="15"/>
  <c r="H156" i="15"/>
  <c r="H157" i="15" s="1"/>
  <c r="T154" i="15"/>
  <c r="T153" i="15"/>
  <c r="T152" i="15"/>
  <c r="T151" i="15"/>
  <c r="T150" i="15"/>
  <c r="T149" i="15"/>
  <c r="T148" i="15"/>
  <c r="T147" i="15"/>
  <c r="T146" i="15"/>
  <c r="T145" i="15"/>
  <c r="T144" i="15"/>
  <c r="T143" i="15"/>
  <c r="E181" i="15"/>
  <c r="S136" i="15"/>
  <c r="R136" i="15"/>
  <c r="Q136" i="15"/>
  <c r="P136" i="15"/>
  <c r="O136" i="15"/>
  <c r="N136" i="15"/>
  <c r="M136" i="15"/>
  <c r="L136" i="15"/>
  <c r="K136" i="15"/>
  <c r="J136" i="15"/>
  <c r="I136" i="15"/>
  <c r="I138" i="15" s="1"/>
  <c r="H136" i="15"/>
  <c r="H138" i="15" s="1"/>
  <c r="T134" i="15"/>
  <c r="T133" i="15"/>
  <c r="T132" i="15"/>
  <c r="T131" i="15"/>
  <c r="T130" i="15"/>
  <c r="T129" i="15"/>
  <c r="T128" i="15"/>
  <c r="T127" i="15"/>
  <c r="T126" i="15"/>
  <c r="T125" i="15"/>
  <c r="T124" i="15"/>
  <c r="T123" i="15"/>
  <c r="S116" i="15"/>
  <c r="R116" i="15"/>
  <c r="Q116" i="15"/>
  <c r="P116" i="15"/>
  <c r="O116" i="15"/>
  <c r="N116" i="15"/>
  <c r="M116" i="15"/>
  <c r="L116" i="15"/>
  <c r="K116" i="15"/>
  <c r="J116" i="15"/>
  <c r="I116" i="15"/>
  <c r="H116" i="15"/>
  <c r="H118" i="15" s="1"/>
  <c r="T114" i="15"/>
  <c r="T113" i="15"/>
  <c r="T112" i="15"/>
  <c r="T111" i="15"/>
  <c r="T110" i="15"/>
  <c r="T109" i="15"/>
  <c r="T108" i="15"/>
  <c r="T107" i="15"/>
  <c r="T106" i="15"/>
  <c r="T105" i="15"/>
  <c r="T104" i="15"/>
  <c r="T103" i="15"/>
  <c r="S96" i="15"/>
  <c r="R96" i="15"/>
  <c r="Q96" i="15"/>
  <c r="P96" i="15"/>
  <c r="O96" i="15"/>
  <c r="N96" i="15"/>
  <c r="M96" i="15"/>
  <c r="L96" i="15"/>
  <c r="K96" i="15"/>
  <c r="J96" i="15"/>
  <c r="I96" i="15"/>
  <c r="H96" i="15"/>
  <c r="H97" i="15" s="1"/>
  <c r="T94" i="15"/>
  <c r="T93" i="15"/>
  <c r="T92" i="15"/>
  <c r="T91" i="15"/>
  <c r="T90" i="15"/>
  <c r="T89" i="15"/>
  <c r="T88" i="15"/>
  <c r="T87" i="15"/>
  <c r="T86" i="15"/>
  <c r="T85" i="15"/>
  <c r="T84" i="15"/>
  <c r="T83" i="15"/>
  <c r="S76" i="15"/>
  <c r="R76" i="15"/>
  <c r="Q76" i="15"/>
  <c r="P76" i="15"/>
  <c r="O76" i="15"/>
  <c r="N76" i="15"/>
  <c r="N78" i="15" s="1"/>
  <c r="M76" i="15"/>
  <c r="M78" i="15" s="1"/>
  <c r="L76" i="15"/>
  <c r="L78" i="15" s="1"/>
  <c r="K76" i="15"/>
  <c r="K78" i="15" s="1"/>
  <c r="J76" i="15"/>
  <c r="J77" i="15" s="1"/>
  <c r="I76" i="15"/>
  <c r="I77" i="15" s="1"/>
  <c r="H76" i="15"/>
  <c r="H77" i="15" s="1"/>
  <c r="T74" i="15"/>
  <c r="T73" i="15"/>
  <c r="T72" i="15"/>
  <c r="T71" i="15"/>
  <c r="T70" i="15"/>
  <c r="T69" i="15"/>
  <c r="T68" i="15"/>
  <c r="T67" i="15"/>
  <c r="T66" i="15"/>
  <c r="T65" i="15"/>
  <c r="T64" i="15"/>
  <c r="T63" i="15"/>
  <c r="S56" i="15"/>
  <c r="R56" i="15"/>
  <c r="Q56" i="15"/>
  <c r="P56" i="15"/>
  <c r="O56" i="15"/>
  <c r="N56" i="15"/>
  <c r="N57" i="15" s="1"/>
  <c r="M56" i="15"/>
  <c r="M57" i="15" s="1"/>
  <c r="L56" i="15"/>
  <c r="L57" i="15" s="1"/>
  <c r="K56" i="15"/>
  <c r="K57" i="15" s="1"/>
  <c r="J56" i="15"/>
  <c r="J57" i="15" s="1"/>
  <c r="I56" i="15"/>
  <c r="I57" i="15" s="1"/>
  <c r="H56" i="15"/>
  <c r="T54" i="15"/>
  <c r="T53" i="15"/>
  <c r="T52" i="15"/>
  <c r="T51" i="15"/>
  <c r="T50" i="15"/>
  <c r="T49" i="15"/>
  <c r="T48" i="15"/>
  <c r="T47" i="15"/>
  <c r="T46" i="15"/>
  <c r="T45" i="15"/>
  <c r="T44" i="15"/>
  <c r="T43" i="15"/>
  <c r="T23" i="15"/>
  <c r="T24" i="15"/>
  <c r="T25" i="15"/>
  <c r="T26" i="15"/>
  <c r="T27" i="15"/>
  <c r="T28" i="15"/>
  <c r="T29" i="15"/>
  <c r="T30" i="15"/>
  <c r="T31" i="15"/>
  <c r="T32" i="15"/>
  <c r="T33" i="15"/>
  <c r="T34" i="15"/>
  <c r="I36" i="15"/>
  <c r="J36" i="15"/>
  <c r="K36" i="15"/>
  <c r="K38" i="15" s="1"/>
  <c r="L36" i="15"/>
  <c r="M36" i="15"/>
  <c r="N36" i="15"/>
  <c r="N37" i="15" s="1"/>
  <c r="O36" i="15"/>
  <c r="P36" i="15"/>
  <c r="Q36" i="15"/>
  <c r="R36" i="15"/>
  <c r="S36" i="15"/>
  <c r="H36" i="15"/>
  <c r="H38" i="15" s="1"/>
  <c r="G19" i="15"/>
  <c r="W19" i="1"/>
  <c r="Y19" i="1"/>
  <c r="V19" i="1"/>
  <c r="L19" i="1"/>
  <c r="AC19" i="1" s="1"/>
  <c r="K19" i="1"/>
  <c r="AB19" i="1" s="1"/>
  <c r="J19" i="1"/>
  <c r="AA19" i="1" s="1"/>
  <c r="I19" i="1"/>
  <c r="Z19" i="1" s="1"/>
  <c r="M28" i="1"/>
  <c r="M29" i="1"/>
  <c r="M30" i="1"/>
  <c r="M31" i="1"/>
  <c r="M32" i="1"/>
  <c r="M33" i="1"/>
  <c r="M34" i="1"/>
  <c r="M35" i="1"/>
  <c r="M36" i="1"/>
  <c r="M37" i="1"/>
  <c r="M38" i="1"/>
  <c r="M39" i="1"/>
  <c r="M40" i="1"/>
  <c r="M27" i="1"/>
  <c r="J8" i="1"/>
  <c r="K261" i="15" l="1"/>
  <c r="L261" i="15"/>
  <c r="M261" i="15"/>
  <c r="O809" i="15"/>
  <c r="H810" i="15"/>
  <c r="T810" i="15" s="1"/>
  <c r="G68" i="1" s="1"/>
  <c r="O925" i="15"/>
  <c r="P809" i="15"/>
  <c r="P811" i="15" s="1"/>
  <c r="P918" i="15" s="1"/>
  <c r="Q809" i="15"/>
  <c r="P789" i="15"/>
  <c r="R769" i="15"/>
  <c r="N770" i="15"/>
  <c r="R925" i="15"/>
  <c r="K770" i="15"/>
  <c r="T625" i="15"/>
  <c r="G49" i="1" s="1"/>
  <c r="Q627" i="15"/>
  <c r="I606" i="15"/>
  <c r="K606" i="15"/>
  <c r="H606" i="15"/>
  <c r="H586" i="15"/>
  <c r="M443" i="15"/>
  <c r="N443" i="15"/>
  <c r="O443" i="15"/>
  <c r="P443" i="15"/>
  <c r="K444" i="15"/>
  <c r="H443" i="15"/>
  <c r="Q559" i="15"/>
  <c r="R559" i="15"/>
  <c r="L444" i="15"/>
  <c r="L445" i="15" s="1"/>
  <c r="L552" i="15" s="1"/>
  <c r="K77" i="15"/>
  <c r="J78" i="15"/>
  <c r="E53" i="13"/>
  <c r="D63" i="13"/>
  <c r="N63" i="13" s="1"/>
  <c r="X19" i="1"/>
  <c r="AE19" i="1" s="1"/>
  <c r="N19" i="1" s="1"/>
  <c r="M5" i="16"/>
  <c r="J8" i="18"/>
  <c r="W4" i="1" a="1"/>
  <c r="W4" i="1" s="1"/>
  <c r="K130" i="1" s="1"/>
  <c r="S6" i="17"/>
  <c r="V8" i="17" s="1" a="1"/>
  <c r="V8" i="17" s="1"/>
  <c r="D61" i="13"/>
  <c r="N61" i="13" s="1"/>
  <c r="D64" i="13"/>
  <c r="N64" i="13" s="1"/>
  <c r="K165" i="1"/>
  <c r="D55" i="13"/>
  <c r="N55" i="13" s="1"/>
  <c r="D54" i="13"/>
  <c r="D56" i="13"/>
  <c r="N56" i="13" s="1"/>
  <c r="E145" i="1"/>
  <c r="N53" i="13"/>
  <c r="O56" i="13"/>
  <c r="F148" i="1"/>
  <c r="F56" i="13"/>
  <c r="F166" i="1"/>
  <c r="F58" i="13"/>
  <c r="P58" i="13" s="1"/>
  <c r="G147" i="1"/>
  <c r="G55" i="13"/>
  <c r="P55" i="13"/>
  <c r="E144" i="1"/>
  <c r="N52" i="13"/>
  <c r="F147" i="1"/>
  <c r="O55" i="13"/>
  <c r="D51" i="13"/>
  <c r="N51" i="13" s="1"/>
  <c r="E52" i="13"/>
  <c r="F146" i="1"/>
  <c r="F53" i="13"/>
  <c r="D58" i="13"/>
  <c r="E166" i="1" s="1"/>
  <c r="G165" i="1"/>
  <c r="J165" i="1"/>
  <c r="F54" i="13"/>
  <c r="I165" i="1"/>
  <c r="H165" i="1"/>
  <c r="D57" i="13"/>
  <c r="E165" i="1" s="1"/>
  <c r="F165" i="1"/>
  <c r="E60" i="13"/>
  <c r="O60" i="13" s="1"/>
  <c r="U57" i="13"/>
  <c r="O51" i="13"/>
  <c r="F143" i="1"/>
  <c r="F51" i="13"/>
  <c r="J43" i="18"/>
  <c r="G4" i="15"/>
  <c r="V926" i="15" s="1"/>
  <c r="J7" i="18"/>
  <c r="C96" i="1"/>
  <c r="C95" i="1"/>
  <c r="C94" i="1"/>
  <c r="C90" i="1"/>
  <c r="D165" i="1"/>
  <c r="F63" i="13"/>
  <c r="P63" i="13" s="1"/>
  <c r="D66" i="13"/>
  <c r="E66" i="13"/>
  <c r="O64" i="13"/>
  <c r="F172" i="1"/>
  <c r="F64" i="13"/>
  <c r="N65" i="13"/>
  <c r="E173" i="1"/>
  <c r="E65" i="13"/>
  <c r="O63" i="13"/>
  <c r="N62" i="13"/>
  <c r="E170" i="1"/>
  <c r="E62" i="13"/>
  <c r="F61" i="13"/>
  <c r="F169" i="1"/>
  <c r="O61" i="13"/>
  <c r="E169" i="1"/>
  <c r="N60" i="13"/>
  <c r="E168" i="1"/>
  <c r="C93" i="1"/>
  <c r="C92" i="1"/>
  <c r="C91" i="1"/>
  <c r="L97" i="1"/>
  <c r="E97" i="1"/>
  <c r="K97" i="1"/>
  <c r="O57" i="13"/>
  <c r="S57" i="13"/>
  <c r="U165" i="1"/>
  <c r="N59" i="13"/>
  <c r="U166" i="1"/>
  <c r="O59" i="13"/>
  <c r="M87" i="1"/>
  <c r="P57" i="13"/>
  <c r="Q57" i="13"/>
  <c r="R57" i="13"/>
  <c r="M4" i="16"/>
  <c r="T57" i="13"/>
  <c r="O58" i="13"/>
  <c r="M86" i="1"/>
  <c r="M20" i="16"/>
  <c r="M35" i="16" s="1"/>
  <c r="R31" i="16"/>
  <c r="R16" i="16"/>
  <c r="H85" i="1"/>
  <c r="G85" i="1"/>
  <c r="I85" i="1"/>
  <c r="J85" i="1"/>
  <c r="F85" i="1"/>
  <c r="E59" i="13"/>
  <c r="C74" i="1"/>
  <c r="C135" i="1" s="1"/>
  <c r="C144" i="1" s="1"/>
  <c r="C76" i="1"/>
  <c r="C137" i="1" s="1"/>
  <c r="C146" i="1" s="1"/>
  <c r="J75" i="1"/>
  <c r="H74" i="1"/>
  <c r="G78" i="1"/>
  <c r="G139" i="1" s="1"/>
  <c r="L73" i="1"/>
  <c r="C75" i="1"/>
  <c r="C136" i="1" s="1"/>
  <c r="C145" i="1" s="1"/>
  <c r="G75" i="1"/>
  <c r="K77" i="1"/>
  <c r="C77" i="1"/>
  <c r="C138" i="1" s="1"/>
  <c r="C147" i="1" s="1"/>
  <c r="I74" i="1"/>
  <c r="K75" i="1"/>
  <c r="H77" i="1"/>
  <c r="E75" i="1"/>
  <c r="I77" i="1"/>
  <c r="F75" i="1"/>
  <c r="J77" i="1"/>
  <c r="L78" i="1"/>
  <c r="K73" i="1"/>
  <c r="I78" i="1"/>
  <c r="J78" i="1"/>
  <c r="J139" i="1" s="1"/>
  <c r="L70" i="1"/>
  <c r="H75" i="1"/>
  <c r="K78" i="1"/>
  <c r="H76" i="1"/>
  <c r="E74" i="1"/>
  <c r="I76" i="1"/>
  <c r="F74" i="1"/>
  <c r="J76" i="1"/>
  <c r="K74" i="1"/>
  <c r="L74" i="1"/>
  <c r="L77" i="1"/>
  <c r="H78" i="1"/>
  <c r="M69" i="1"/>
  <c r="J74" i="1"/>
  <c r="L76" i="1"/>
  <c r="J70" i="1"/>
  <c r="F78" i="1"/>
  <c r="C65" i="1"/>
  <c r="L75" i="1"/>
  <c r="I75" i="1"/>
  <c r="C73" i="1"/>
  <c r="C134" i="1" s="1"/>
  <c r="C143" i="1" s="1"/>
  <c r="C78" i="1"/>
  <c r="C139" i="1" s="1"/>
  <c r="C148" i="1" s="1"/>
  <c r="I70" i="1"/>
  <c r="K70" i="1"/>
  <c r="E78" i="1"/>
  <c r="K76" i="1"/>
  <c r="H70" i="1"/>
  <c r="H61" i="1"/>
  <c r="M57" i="1"/>
  <c r="J61" i="1"/>
  <c r="L61" i="1"/>
  <c r="K61" i="1"/>
  <c r="D48" i="1"/>
  <c r="D69" i="1"/>
  <c r="K52" i="1"/>
  <c r="D49" i="1"/>
  <c r="D58" i="1"/>
  <c r="D70" i="1"/>
  <c r="D50" i="1"/>
  <c r="D59" i="1"/>
  <c r="D47" i="1"/>
  <c r="D51" i="1"/>
  <c r="D60" i="1"/>
  <c r="D65" i="1"/>
  <c r="D66" i="1" s="1"/>
  <c r="D61" i="1"/>
  <c r="I61" i="1"/>
  <c r="D67" i="1"/>
  <c r="M60" i="1"/>
  <c r="L52" i="1"/>
  <c r="T8" i="15"/>
  <c r="T9" i="15"/>
  <c r="T14" i="15"/>
  <c r="N993" i="15"/>
  <c r="O993" i="15"/>
  <c r="R993" i="15"/>
  <c r="L992" i="15"/>
  <c r="M992" i="15"/>
  <c r="L1108" i="15"/>
  <c r="S993" i="15"/>
  <c r="Q1108" i="15"/>
  <c r="P993" i="15"/>
  <c r="P994" i="15" s="1"/>
  <c r="P1101" i="15" s="1"/>
  <c r="Q993" i="15"/>
  <c r="Q994" i="15" s="1"/>
  <c r="Q1101" i="15" s="1"/>
  <c r="T991" i="15"/>
  <c r="S1108" i="15"/>
  <c r="H993" i="15"/>
  <c r="H994" i="15" s="1"/>
  <c r="H1101" i="15" s="1"/>
  <c r="R953" i="15"/>
  <c r="R954" i="15" s="1"/>
  <c r="R1099" i="15" s="1"/>
  <c r="O953" i="15"/>
  <c r="S952" i="15"/>
  <c r="Q952" i="15"/>
  <c r="M1108" i="15"/>
  <c r="S953" i="15"/>
  <c r="S1110" i="15" s="1"/>
  <c r="R1074" i="15"/>
  <c r="R1105" i="15" s="1"/>
  <c r="O1034" i="15"/>
  <c r="O1103" i="15" s="1"/>
  <c r="O1014" i="15"/>
  <c r="O1102" i="15" s="1"/>
  <c r="L954" i="15"/>
  <c r="L1099" i="15" s="1"/>
  <c r="I1094" i="15"/>
  <c r="I1106" i="15" s="1"/>
  <c r="Q1094" i="15"/>
  <c r="Q1106" i="15" s="1"/>
  <c r="R1094" i="15"/>
  <c r="R1106" i="15" s="1"/>
  <c r="S1094" i="15"/>
  <c r="S1106" i="15" s="1"/>
  <c r="Q1074" i="15"/>
  <c r="Q1105" i="15" s="1"/>
  <c r="H1074" i="15"/>
  <c r="H1105" i="15" s="1"/>
  <c r="I1074" i="15"/>
  <c r="I1105" i="15" s="1"/>
  <c r="P1054" i="15"/>
  <c r="P1104" i="15" s="1"/>
  <c r="O1054" i="15"/>
  <c r="O1104" i="15" s="1"/>
  <c r="Q1054" i="15"/>
  <c r="Q1104" i="15" s="1"/>
  <c r="R1054" i="15"/>
  <c r="R1104" i="15" s="1"/>
  <c r="N1014" i="15"/>
  <c r="N1102" i="15" s="1"/>
  <c r="M1014" i="15"/>
  <c r="M1102" i="15" s="1"/>
  <c r="M994" i="15"/>
  <c r="M1101" i="15" s="1"/>
  <c r="N994" i="15"/>
  <c r="N1101" i="15" s="1"/>
  <c r="K974" i="15"/>
  <c r="K1100" i="15" s="1"/>
  <c r="L974" i="15"/>
  <c r="L1100" i="15" s="1"/>
  <c r="M974" i="15"/>
  <c r="M1100" i="15" s="1"/>
  <c r="N974" i="15"/>
  <c r="N1100" i="15" s="1"/>
  <c r="N1110" i="15"/>
  <c r="T1053" i="15"/>
  <c r="I1110" i="15"/>
  <c r="L1054" i="15"/>
  <c r="L1104" i="15" s="1"/>
  <c r="N1054" i="15"/>
  <c r="N1104" i="15" s="1"/>
  <c r="L1014" i="15"/>
  <c r="L1102" i="15" s="1"/>
  <c r="O1094" i="15"/>
  <c r="O1106" i="15" s="1"/>
  <c r="T1072" i="15"/>
  <c r="M1109" i="15"/>
  <c r="T1093" i="15"/>
  <c r="H1110" i="15"/>
  <c r="L1094" i="15"/>
  <c r="L1106" i="15" s="1"/>
  <c r="M1110" i="15"/>
  <c r="O974" i="15"/>
  <c r="O1100" i="15" s="1"/>
  <c r="H1034" i="15"/>
  <c r="H1103" i="15" s="1"/>
  <c r="S1054" i="15"/>
  <c r="S1104" i="15" s="1"/>
  <c r="J1074" i="15"/>
  <c r="J1105" i="15" s="1"/>
  <c r="P974" i="15"/>
  <c r="P1100" i="15" s="1"/>
  <c r="T1051" i="15"/>
  <c r="S1014" i="15"/>
  <c r="S1102" i="15" s="1"/>
  <c r="J1034" i="15"/>
  <c r="J1103" i="15" s="1"/>
  <c r="L1074" i="15"/>
  <c r="L1105" i="15" s="1"/>
  <c r="R974" i="15"/>
  <c r="R1100" i="15" s="1"/>
  <c r="I994" i="15"/>
  <c r="I1101" i="15" s="1"/>
  <c r="T1011" i="15"/>
  <c r="R1034" i="15"/>
  <c r="R1103" i="15" s="1"/>
  <c r="K1034" i="15"/>
  <c r="K1103" i="15" s="1"/>
  <c r="T1052" i="15"/>
  <c r="M1074" i="15"/>
  <c r="M1105" i="15" s="1"/>
  <c r="T1092" i="15"/>
  <c r="T1094" i="15" s="1"/>
  <c r="V1094" i="15" s="1"/>
  <c r="O1109" i="15"/>
  <c r="J994" i="15"/>
  <c r="J1101" i="15" s="1"/>
  <c r="L1034" i="15"/>
  <c r="L1103" i="15" s="1"/>
  <c r="I954" i="15"/>
  <c r="I1099" i="15" s="1"/>
  <c r="T971" i="15"/>
  <c r="R994" i="15"/>
  <c r="R1101" i="15" s="1"/>
  <c r="K994" i="15"/>
  <c r="K1101" i="15" s="1"/>
  <c r="M1034" i="15"/>
  <c r="M1103" i="15" s="1"/>
  <c r="K1109" i="15"/>
  <c r="O1074" i="15"/>
  <c r="O1105" i="15" s="1"/>
  <c r="M1094" i="15"/>
  <c r="M1106" i="15" s="1"/>
  <c r="Q954" i="15"/>
  <c r="Q1099" i="15" s="1"/>
  <c r="J954" i="15"/>
  <c r="J1099" i="15" s="1"/>
  <c r="T972" i="15"/>
  <c r="S994" i="15"/>
  <c r="S1101" i="15" s="1"/>
  <c r="L994" i="15"/>
  <c r="L1101" i="15" s="1"/>
  <c r="J1014" i="15"/>
  <c r="J1102" i="15" s="1"/>
  <c r="N1034" i="15"/>
  <c r="N1103" i="15" s="1"/>
  <c r="P1074" i="15"/>
  <c r="P1105" i="15" s="1"/>
  <c r="N1094" i="15"/>
  <c r="N1106" i="15" s="1"/>
  <c r="H1108" i="15"/>
  <c r="J974" i="15"/>
  <c r="J1100" i="15" s="1"/>
  <c r="P1110" i="15"/>
  <c r="L1109" i="15"/>
  <c r="R1014" i="15"/>
  <c r="R1102" i="15" s="1"/>
  <c r="K1110" i="15"/>
  <c r="P1094" i="15"/>
  <c r="P1106" i="15" s="1"/>
  <c r="J1108" i="15"/>
  <c r="I1034" i="15"/>
  <c r="I1103" i="15" s="1"/>
  <c r="H954" i="15"/>
  <c r="H1099" i="15" s="1"/>
  <c r="S974" i="15"/>
  <c r="S1100" i="15" s="1"/>
  <c r="N1074" i="15"/>
  <c r="N1105" i="15" s="1"/>
  <c r="K954" i="15"/>
  <c r="K1099" i="15" s="1"/>
  <c r="I974" i="15"/>
  <c r="I1100" i="15" s="1"/>
  <c r="T973" i="15"/>
  <c r="K1014" i="15"/>
  <c r="K1102" i="15" s="1"/>
  <c r="Q1014" i="15"/>
  <c r="Q1102" i="15" s="1"/>
  <c r="M1054" i="15"/>
  <c r="M1104" i="15" s="1"/>
  <c r="T1073" i="15"/>
  <c r="H1094" i="15"/>
  <c r="H1106" i="15" s="1"/>
  <c r="I1108" i="15"/>
  <c r="M954" i="15"/>
  <c r="M1099" i="15" s="1"/>
  <c r="Q1110" i="15"/>
  <c r="T993" i="15"/>
  <c r="O994" i="15"/>
  <c r="O1101" i="15" s="1"/>
  <c r="Q1034" i="15"/>
  <c r="Q1103" i="15" s="1"/>
  <c r="H1054" i="15"/>
  <c r="H1104" i="15" s="1"/>
  <c r="L1110" i="15"/>
  <c r="S1074" i="15"/>
  <c r="S1105" i="15" s="1"/>
  <c r="J1094" i="15"/>
  <c r="J1106" i="15" s="1"/>
  <c r="O1108" i="15"/>
  <c r="P954" i="15"/>
  <c r="P1099" i="15" s="1"/>
  <c r="S954" i="15"/>
  <c r="S1099" i="15" s="1"/>
  <c r="T951" i="15"/>
  <c r="R1108" i="15"/>
  <c r="N954" i="15"/>
  <c r="N1099" i="15" s="1"/>
  <c r="N1108" i="15"/>
  <c r="P1108" i="15"/>
  <c r="S1034" i="15"/>
  <c r="S1103" i="15" s="1"/>
  <c r="J1110" i="15"/>
  <c r="I1014" i="15"/>
  <c r="I1102" i="15" s="1"/>
  <c r="L809" i="15"/>
  <c r="L926" i="15" s="1"/>
  <c r="J810" i="15"/>
  <c r="J811" i="15" s="1"/>
  <c r="J918" i="15" s="1"/>
  <c r="I809" i="15"/>
  <c r="I811" i="15" s="1"/>
  <c r="I918" i="15" s="1"/>
  <c r="K810" i="15"/>
  <c r="K790" i="15"/>
  <c r="H790" i="15"/>
  <c r="H791" i="15" s="1"/>
  <c r="H917" i="15" s="1"/>
  <c r="S925" i="15"/>
  <c r="L790" i="15"/>
  <c r="L927" i="15" s="1"/>
  <c r="M790" i="15"/>
  <c r="J789" i="15"/>
  <c r="J926" i="15" s="1"/>
  <c r="R790" i="15"/>
  <c r="R791" i="15" s="1"/>
  <c r="R917" i="15" s="1"/>
  <c r="K789" i="15"/>
  <c r="I789" i="15"/>
  <c r="O789" i="15"/>
  <c r="O791" i="15" s="1"/>
  <c r="O917" i="15" s="1"/>
  <c r="P911" i="15"/>
  <c r="P923" i="15" s="1"/>
  <c r="Q911" i="15"/>
  <c r="Q923" i="15" s="1"/>
  <c r="K911" i="15"/>
  <c r="K923" i="15" s="1"/>
  <c r="O911" i="15"/>
  <c r="O923" i="15" s="1"/>
  <c r="N871" i="15"/>
  <c r="N921" i="15" s="1"/>
  <c r="M871" i="15"/>
  <c r="M921" i="15" s="1"/>
  <c r="O871" i="15"/>
  <c r="O921" i="15" s="1"/>
  <c r="N851" i="15"/>
  <c r="N920" i="15" s="1"/>
  <c r="K831" i="15"/>
  <c r="K919" i="15" s="1"/>
  <c r="L831" i="15"/>
  <c r="L919" i="15" s="1"/>
  <c r="J771" i="15"/>
  <c r="J916" i="15" s="1"/>
  <c r="H769" i="15"/>
  <c r="N771" i="15"/>
  <c r="N916" i="15" s="1"/>
  <c r="R771" i="15"/>
  <c r="R916" i="15" s="1"/>
  <c r="S871" i="15"/>
  <c r="S921" i="15" s="1"/>
  <c r="P871" i="15"/>
  <c r="P921" i="15" s="1"/>
  <c r="N891" i="15"/>
  <c r="N922" i="15" s="1"/>
  <c r="M927" i="15"/>
  <c r="R927" i="15"/>
  <c r="O831" i="15"/>
  <c r="O919" i="15" s="1"/>
  <c r="L791" i="15"/>
  <c r="L917" i="15" s="1"/>
  <c r="M791" i="15"/>
  <c r="M917" i="15" s="1"/>
  <c r="S811" i="15"/>
  <c r="S918" i="15" s="1"/>
  <c r="K926" i="15"/>
  <c r="T870" i="15"/>
  <c r="T890" i="15"/>
  <c r="M926" i="15"/>
  <c r="J831" i="15"/>
  <c r="J919" i="15" s="1"/>
  <c r="S927" i="15"/>
  <c r="I927" i="15"/>
  <c r="T828" i="15"/>
  <c r="K851" i="15"/>
  <c r="K920" i="15" s="1"/>
  <c r="I771" i="15"/>
  <c r="I916" i="15" s="1"/>
  <c r="T788" i="15"/>
  <c r="F50" i="1" s="1"/>
  <c r="K811" i="15"/>
  <c r="K918" i="15" s="1"/>
  <c r="M851" i="15"/>
  <c r="M920" i="15" s="1"/>
  <c r="T869" i="15"/>
  <c r="O891" i="15"/>
  <c r="O922" i="15" s="1"/>
  <c r="T909" i="15"/>
  <c r="Q926" i="15"/>
  <c r="S926" i="15"/>
  <c r="P831" i="15"/>
  <c r="P919" i="15" s="1"/>
  <c r="L871" i="15"/>
  <c r="L921" i="15" s="1"/>
  <c r="R871" i="15"/>
  <c r="R921" i="15" s="1"/>
  <c r="I891" i="15"/>
  <c r="I922" i="15" s="1"/>
  <c r="N911" i="15"/>
  <c r="N923" i="15" s="1"/>
  <c r="H925" i="15"/>
  <c r="T850" i="15"/>
  <c r="N811" i="15"/>
  <c r="N918" i="15" s="1"/>
  <c r="M771" i="15"/>
  <c r="M916" i="15" s="1"/>
  <c r="Q791" i="15"/>
  <c r="Q917" i="15" s="1"/>
  <c r="O811" i="15"/>
  <c r="O918" i="15" s="1"/>
  <c r="Q851" i="15"/>
  <c r="Q920" i="15" s="1"/>
  <c r="H871" i="15"/>
  <c r="H921" i="15" s="1"/>
  <c r="L891" i="15"/>
  <c r="L922" i="15" s="1"/>
  <c r="S891" i="15"/>
  <c r="S922" i="15" s="1"/>
  <c r="J911" i="15"/>
  <c r="J923" i="15" s="1"/>
  <c r="K925" i="15"/>
  <c r="M891" i="15"/>
  <c r="M922" i="15" s="1"/>
  <c r="K771" i="15"/>
  <c r="K916" i="15" s="1"/>
  <c r="I925" i="15"/>
  <c r="L771" i="15"/>
  <c r="L916" i="15" s="1"/>
  <c r="P851" i="15"/>
  <c r="P920" i="15" s="1"/>
  <c r="K891" i="15"/>
  <c r="K922" i="15" s="1"/>
  <c r="I911" i="15"/>
  <c r="I923" i="15" s="1"/>
  <c r="N926" i="15"/>
  <c r="T888" i="15"/>
  <c r="R911" i="15"/>
  <c r="R923" i="15" s="1"/>
  <c r="L925" i="15"/>
  <c r="Q831" i="15"/>
  <c r="Q919" i="15" s="1"/>
  <c r="J891" i="15"/>
  <c r="J922" i="15" s="1"/>
  <c r="P791" i="15"/>
  <c r="P917" i="15" s="1"/>
  <c r="I851" i="15"/>
  <c r="I920" i="15" s="1"/>
  <c r="T868" i="15"/>
  <c r="S791" i="15"/>
  <c r="S917" i="15" s="1"/>
  <c r="L851" i="15"/>
  <c r="L920" i="15" s="1"/>
  <c r="O927" i="15"/>
  <c r="M811" i="15"/>
  <c r="M918" i="15" s="1"/>
  <c r="O851" i="15"/>
  <c r="O920" i="15" s="1"/>
  <c r="Q891" i="15"/>
  <c r="Q922" i="15" s="1"/>
  <c r="H911" i="15"/>
  <c r="H923" i="15" s="1"/>
  <c r="P927" i="15"/>
  <c r="R891" i="15"/>
  <c r="R922" i="15" s="1"/>
  <c r="J925" i="15"/>
  <c r="O771" i="15"/>
  <c r="O916" i="15" s="1"/>
  <c r="Q811" i="15"/>
  <c r="Q918" i="15" s="1"/>
  <c r="H831" i="15"/>
  <c r="H919" i="15" s="1"/>
  <c r="S851" i="15"/>
  <c r="S920" i="15" s="1"/>
  <c r="Q871" i="15"/>
  <c r="Q921" i="15" s="1"/>
  <c r="J871" i="15"/>
  <c r="J921" i="15" s="1"/>
  <c r="T889" i="15"/>
  <c r="S911" i="15"/>
  <c r="S923" i="15" s="1"/>
  <c r="L911" i="15"/>
  <c r="L923" i="15" s="1"/>
  <c r="M925" i="15"/>
  <c r="N925" i="15"/>
  <c r="T849" i="15"/>
  <c r="T851" i="15" s="1"/>
  <c r="V851" i="15" s="1"/>
  <c r="T808" i="15"/>
  <c r="G50" i="1" s="1"/>
  <c r="R831" i="15"/>
  <c r="R919" i="15" s="1"/>
  <c r="T910" i="15"/>
  <c r="P925" i="15"/>
  <c r="S771" i="15"/>
  <c r="S916" i="15" s="1"/>
  <c r="S831" i="15"/>
  <c r="S919" i="15" s="1"/>
  <c r="Q925" i="15"/>
  <c r="T768" i="15"/>
  <c r="E50" i="1" s="1"/>
  <c r="I831" i="15"/>
  <c r="I919" i="15" s="1"/>
  <c r="R811" i="15"/>
  <c r="R918" i="15" s="1"/>
  <c r="K871" i="15"/>
  <c r="K921" i="15" s="1"/>
  <c r="M911" i="15"/>
  <c r="M923" i="15" s="1"/>
  <c r="V626" i="15"/>
  <c r="M27" i="13"/>
  <c r="V646" i="15"/>
  <c r="L27" i="13"/>
  <c r="V686" i="15"/>
  <c r="V706" i="15"/>
  <c r="M22" i="13"/>
  <c r="R608" i="15"/>
  <c r="R734" i="15" s="1"/>
  <c r="O648" i="15"/>
  <c r="O736" i="15" s="1"/>
  <c r="S728" i="15"/>
  <c r="S740" i="15" s="1"/>
  <c r="R688" i="15"/>
  <c r="R738" i="15" s="1"/>
  <c r="S688" i="15"/>
  <c r="S738" i="15" s="1"/>
  <c r="N628" i="15"/>
  <c r="N735" i="15" s="1"/>
  <c r="P628" i="15"/>
  <c r="P735" i="15" s="1"/>
  <c r="O608" i="15"/>
  <c r="O734" i="15" s="1"/>
  <c r="P588" i="15"/>
  <c r="P733" i="15" s="1"/>
  <c r="P668" i="15"/>
  <c r="P737" i="15" s="1"/>
  <c r="H742" i="15"/>
  <c r="T585" i="15"/>
  <c r="E49" i="1" s="1"/>
  <c r="Q668" i="15"/>
  <c r="Q737" i="15" s="1"/>
  <c r="I648" i="15"/>
  <c r="I736" i="15" s="1"/>
  <c r="O743" i="15"/>
  <c r="O744" i="15"/>
  <c r="H608" i="15"/>
  <c r="H734" i="15" s="1"/>
  <c r="S668" i="15"/>
  <c r="S737" i="15" s="1"/>
  <c r="K742" i="15"/>
  <c r="M668" i="15"/>
  <c r="M737" i="15" s="1"/>
  <c r="T647" i="15"/>
  <c r="T646" i="15"/>
  <c r="M648" i="15"/>
  <c r="M736" i="15" s="1"/>
  <c r="T606" i="15"/>
  <c r="F58" i="1" s="1"/>
  <c r="J742" i="15"/>
  <c r="L588" i="15"/>
  <c r="L733" i="15" s="1"/>
  <c r="K608" i="15"/>
  <c r="K734" i="15" s="1"/>
  <c r="P742" i="15"/>
  <c r="H708" i="15"/>
  <c r="H739" i="15" s="1"/>
  <c r="S742" i="15"/>
  <c r="P743" i="15"/>
  <c r="T727" i="15"/>
  <c r="I728" i="15"/>
  <c r="I740" i="15" s="1"/>
  <c r="M588" i="15"/>
  <c r="M733" i="15" s="1"/>
  <c r="P744" i="15"/>
  <c r="L608" i="15"/>
  <c r="L734" i="15" s="1"/>
  <c r="I628" i="15"/>
  <c r="I735" i="15" s="1"/>
  <c r="Q648" i="15"/>
  <c r="Q736" i="15" s="1"/>
  <c r="L728" i="15"/>
  <c r="L740" i="15" s="1"/>
  <c r="N742" i="15"/>
  <c r="M742" i="15"/>
  <c r="M608" i="15"/>
  <c r="M734" i="15" s="1"/>
  <c r="J628" i="15"/>
  <c r="J735" i="15" s="1"/>
  <c r="R743" i="15"/>
  <c r="R744" i="15"/>
  <c r="T707" i="15"/>
  <c r="J708" i="15"/>
  <c r="J739" i="15" s="1"/>
  <c r="T705" i="15"/>
  <c r="O742" i="15"/>
  <c r="N608" i="15"/>
  <c r="N734" i="15" s="1"/>
  <c r="K628" i="15"/>
  <c r="K735" i="15" s="1"/>
  <c r="L668" i="15"/>
  <c r="L737" i="15" s="1"/>
  <c r="N668" i="15"/>
  <c r="N737" i="15" s="1"/>
  <c r="P728" i="15"/>
  <c r="P740" i="15" s="1"/>
  <c r="N648" i="15"/>
  <c r="N736" i="15" s="1"/>
  <c r="M708" i="15"/>
  <c r="M739" i="15" s="1"/>
  <c r="R742" i="15"/>
  <c r="H588" i="15"/>
  <c r="H733" i="15" s="1"/>
  <c r="Q608" i="15"/>
  <c r="Q734" i="15" s="1"/>
  <c r="K688" i="15"/>
  <c r="K738" i="15" s="1"/>
  <c r="K708" i="15"/>
  <c r="K739" i="15" s="1"/>
  <c r="Q728" i="15"/>
  <c r="Q740" i="15" s="1"/>
  <c r="Q588" i="15"/>
  <c r="Q733" i="15" s="1"/>
  <c r="P608" i="15"/>
  <c r="P734" i="15" s="1"/>
  <c r="M628" i="15"/>
  <c r="M735" i="15" s="1"/>
  <c r="S743" i="15"/>
  <c r="J588" i="15"/>
  <c r="J733" i="15" s="1"/>
  <c r="O628" i="15"/>
  <c r="O735" i="15" s="1"/>
  <c r="T665" i="15"/>
  <c r="H688" i="15"/>
  <c r="H738" i="15" s="1"/>
  <c r="O708" i="15"/>
  <c r="O739" i="15" s="1"/>
  <c r="L708" i="15"/>
  <c r="L739" i="15" s="1"/>
  <c r="S744" i="15"/>
  <c r="L742" i="15"/>
  <c r="L628" i="15"/>
  <c r="L735" i="15" s="1"/>
  <c r="T667" i="15"/>
  <c r="I668" i="15"/>
  <c r="I737" i="15" s="1"/>
  <c r="S588" i="15"/>
  <c r="S733" i="15" s="1"/>
  <c r="Q742" i="15"/>
  <c r="Q744" i="15"/>
  <c r="J668" i="15"/>
  <c r="J737" i="15" s="1"/>
  <c r="L688" i="15"/>
  <c r="L738" i="15" s="1"/>
  <c r="Q708" i="15"/>
  <c r="Q739" i="15" s="1"/>
  <c r="S708" i="15"/>
  <c r="S739" i="15" s="1"/>
  <c r="J728" i="15"/>
  <c r="J740" i="15" s="1"/>
  <c r="N588" i="15"/>
  <c r="N733" i="15" s="1"/>
  <c r="M688" i="15"/>
  <c r="M738" i="15" s="1"/>
  <c r="R708" i="15"/>
  <c r="R739" i="15" s="1"/>
  <c r="L743" i="15"/>
  <c r="J688" i="15"/>
  <c r="J738" i="15" s="1"/>
  <c r="P688" i="15"/>
  <c r="P738" i="15" s="1"/>
  <c r="I708" i="15"/>
  <c r="I739" i="15" s="1"/>
  <c r="N728" i="15"/>
  <c r="N740" i="15" s="1"/>
  <c r="O588" i="15"/>
  <c r="O733" i="15" s="1"/>
  <c r="I588" i="15"/>
  <c r="I733" i="15" s="1"/>
  <c r="K743" i="15"/>
  <c r="I688" i="15"/>
  <c r="I738" i="15" s="1"/>
  <c r="O688" i="15"/>
  <c r="O738" i="15" s="1"/>
  <c r="N708" i="15"/>
  <c r="N739" i="15" s="1"/>
  <c r="T725" i="15"/>
  <c r="M728" i="15"/>
  <c r="M740" i="15" s="1"/>
  <c r="K744" i="15"/>
  <c r="R588" i="15"/>
  <c r="R733" i="15" s="1"/>
  <c r="J608" i="15"/>
  <c r="J734" i="15" s="1"/>
  <c r="S648" i="15"/>
  <c r="S736" i="15" s="1"/>
  <c r="R668" i="15"/>
  <c r="R737" i="15" s="1"/>
  <c r="Q688" i="15"/>
  <c r="Q738" i="15" s="1"/>
  <c r="P708" i="15"/>
  <c r="P739" i="15" s="1"/>
  <c r="O728" i="15"/>
  <c r="O740" i="15" s="1"/>
  <c r="S608" i="15"/>
  <c r="S734" i="15" s="1"/>
  <c r="R628" i="15"/>
  <c r="R735" i="15" s="1"/>
  <c r="H648" i="15"/>
  <c r="H736" i="15" s="1"/>
  <c r="T605" i="15"/>
  <c r="F49" i="1" s="1"/>
  <c r="H668" i="15"/>
  <c r="H737" i="15" s="1"/>
  <c r="L648" i="15"/>
  <c r="L736" i="15" s="1"/>
  <c r="K668" i="15"/>
  <c r="K737" i="15" s="1"/>
  <c r="I742" i="15"/>
  <c r="T645" i="15"/>
  <c r="O545" i="15"/>
  <c r="O557" i="15" s="1"/>
  <c r="Q545" i="15"/>
  <c r="Q557" i="15" s="1"/>
  <c r="R545" i="15"/>
  <c r="R557" i="15" s="1"/>
  <c r="S545" i="15"/>
  <c r="S557" i="15" s="1"/>
  <c r="P525" i="15"/>
  <c r="P556" i="15" s="1"/>
  <c r="R525" i="15"/>
  <c r="R556" i="15" s="1"/>
  <c r="S525" i="15"/>
  <c r="S556" i="15" s="1"/>
  <c r="J505" i="15"/>
  <c r="J555" i="15" s="1"/>
  <c r="T504" i="15"/>
  <c r="K505" i="15"/>
  <c r="K555" i="15" s="1"/>
  <c r="L485" i="15"/>
  <c r="L554" i="15" s="1"/>
  <c r="T484" i="15"/>
  <c r="L465" i="15"/>
  <c r="L553" i="15" s="1"/>
  <c r="M465" i="15"/>
  <c r="M553" i="15" s="1"/>
  <c r="N445" i="15"/>
  <c r="N552" i="15" s="1"/>
  <c r="K445" i="15"/>
  <c r="K552" i="15" s="1"/>
  <c r="M445" i="15"/>
  <c r="M552" i="15" s="1"/>
  <c r="L425" i="15"/>
  <c r="L551" i="15" s="1"/>
  <c r="N425" i="15"/>
  <c r="N551" i="15" s="1"/>
  <c r="M425" i="15"/>
  <c r="M551" i="15" s="1"/>
  <c r="O425" i="15"/>
  <c r="O551" i="15" s="1"/>
  <c r="N561" i="15"/>
  <c r="M405" i="15"/>
  <c r="M550" i="15" s="1"/>
  <c r="P405" i="15"/>
  <c r="P550" i="15" s="1"/>
  <c r="O405" i="15"/>
  <c r="O550" i="15" s="1"/>
  <c r="N405" i="15"/>
  <c r="N550" i="15" s="1"/>
  <c r="H445" i="15"/>
  <c r="H552" i="15" s="1"/>
  <c r="S485" i="15"/>
  <c r="S554" i="15" s="1"/>
  <c r="L405" i="15"/>
  <c r="L550" i="15" s="1"/>
  <c r="N560" i="15"/>
  <c r="Q505" i="15"/>
  <c r="Q555" i="15" s="1"/>
  <c r="K405" i="15"/>
  <c r="K550" i="15" s="1"/>
  <c r="K425" i="15"/>
  <c r="K551" i="15" s="1"/>
  <c r="R505" i="15"/>
  <c r="R555" i="15" s="1"/>
  <c r="P560" i="15"/>
  <c r="J561" i="15"/>
  <c r="T523" i="15"/>
  <c r="N545" i="15"/>
  <c r="N557" i="15" s="1"/>
  <c r="K561" i="15"/>
  <c r="T524" i="15"/>
  <c r="L561" i="15"/>
  <c r="M561" i="15"/>
  <c r="R405" i="15"/>
  <c r="R550" i="15" s="1"/>
  <c r="Q425" i="15"/>
  <c r="Q551" i="15" s="1"/>
  <c r="T444" i="15"/>
  <c r="G66" i="1" s="1"/>
  <c r="M66" i="1" s="1"/>
  <c r="P445" i="15"/>
  <c r="P552" i="15" s="1"/>
  <c r="I465" i="15"/>
  <c r="I553" i="15" s="1"/>
  <c r="T483" i="15"/>
  <c r="M560" i="15"/>
  <c r="T423" i="15"/>
  <c r="T442" i="15"/>
  <c r="G48" i="1" s="1"/>
  <c r="I485" i="15"/>
  <c r="I554" i="15" s="1"/>
  <c r="N525" i="15"/>
  <c r="N556" i="15" s="1"/>
  <c r="I425" i="15"/>
  <c r="I551" i="15" s="1"/>
  <c r="R465" i="15"/>
  <c r="R553" i="15" s="1"/>
  <c r="K465" i="15"/>
  <c r="K553" i="15" s="1"/>
  <c r="Q485" i="15"/>
  <c r="Q554" i="15" s="1"/>
  <c r="J485" i="15"/>
  <c r="J554" i="15" s="1"/>
  <c r="P505" i="15"/>
  <c r="P555" i="15" s="1"/>
  <c r="I505" i="15"/>
  <c r="I555" i="15" s="1"/>
  <c r="O525" i="15"/>
  <c r="O556" i="15" s="1"/>
  <c r="H525" i="15"/>
  <c r="H556" i="15" s="1"/>
  <c r="T543" i="15"/>
  <c r="H559" i="15"/>
  <c r="R445" i="15"/>
  <c r="R552" i="15" s="1"/>
  <c r="H465" i="15"/>
  <c r="H553" i="15" s="1"/>
  <c r="H405" i="15"/>
  <c r="H550" i="15" s="1"/>
  <c r="S445" i="15"/>
  <c r="S552" i="15" s="1"/>
  <c r="H485" i="15"/>
  <c r="H554" i="15" s="1"/>
  <c r="T503" i="15"/>
  <c r="J465" i="15"/>
  <c r="J553" i="15" s="1"/>
  <c r="P485" i="15"/>
  <c r="P554" i="15" s="1"/>
  <c r="H505" i="15"/>
  <c r="H555" i="15" s="1"/>
  <c r="K560" i="15"/>
  <c r="J425" i="15"/>
  <c r="J551" i="15" s="1"/>
  <c r="T424" i="15"/>
  <c r="T443" i="15"/>
  <c r="G57" i="1" s="1"/>
  <c r="O561" i="15"/>
  <c r="S560" i="15"/>
  <c r="R485" i="15"/>
  <c r="R554" i="15" s="1"/>
  <c r="I525" i="15"/>
  <c r="I556" i="15" s="1"/>
  <c r="H545" i="15"/>
  <c r="H557" i="15" s="1"/>
  <c r="I559" i="15"/>
  <c r="J445" i="15"/>
  <c r="J552" i="15" s="1"/>
  <c r="Q525" i="15"/>
  <c r="Q556" i="15" s="1"/>
  <c r="P545" i="15"/>
  <c r="P557" i="15" s="1"/>
  <c r="J559" i="15"/>
  <c r="T402" i="15"/>
  <c r="S425" i="15"/>
  <c r="S551" i="15" s="1"/>
  <c r="T422" i="15"/>
  <c r="S561" i="15"/>
  <c r="R425" i="15"/>
  <c r="R551" i="15" s="1"/>
  <c r="Q445" i="15"/>
  <c r="Q552" i="15" s="1"/>
  <c r="N465" i="15"/>
  <c r="N553" i="15" s="1"/>
  <c r="M485" i="15"/>
  <c r="M554" i="15" s="1"/>
  <c r="L505" i="15"/>
  <c r="L555" i="15" s="1"/>
  <c r="K525" i="15"/>
  <c r="K556" i="15" s="1"/>
  <c r="J545" i="15"/>
  <c r="J557" i="15" s="1"/>
  <c r="K559" i="15"/>
  <c r="T464" i="15"/>
  <c r="O465" i="15"/>
  <c r="O553" i="15" s="1"/>
  <c r="N485" i="15"/>
  <c r="N554" i="15" s="1"/>
  <c r="M505" i="15"/>
  <c r="M555" i="15" s="1"/>
  <c r="L525" i="15"/>
  <c r="L556" i="15" s="1"/>
  <c r="K545" i="15"/>
  <c r="K557" i="15" s="1"/>
  <c r="L559" i="15"/>
  <c r="M559" i="15"/>
  <c r="T544" i="15"/>
  <c r="P559" i="15"/>
  <c r="S405" i="15"/>
  <c r="S550" i="15" s="1"/>
  <c r="P465" i="15"/>
  <c r="P553" i="15" s="1"/>
  <c r="L545" i="15"/>
  <c r="L557" i="15" s="1"/>
  <c r="T482" i="15"/>
  <c r="Q465" i="15"/>
  <c r="Q553" i="15" s="1"/>
  <c r="N559" i="15"/>
  <c r="O559" i="15"/>
  <c r="T502" i="15"/>
  <c r="S559" i="15"/>
  <c r="N505" i="15"/>
  <c r="N555" i="15" s="1"/>
  <c r="I405" i="15"/>
  <c r="I550" i="15" s="1"/>
  <c r="O505" i="15"/>
  <c r="O555" i="15" s="1"/>
  <c r="M545" i="15"/>
  <c r="M557" i="15" s="1"/>
  <c r="T522" i="15"/>
  <c r="H340" i="15"/>
  <c r="H301" i="15"/>
  <c r="P261" i="15"/>
  <c r="O260" i="15"/>
  <c r="N261" i="15"/>
  <c r="Q261" i="15"/>
  <c r="R261" i="15"/>
  <c r="H240" i="15"/>
  <c r="Q241" i="15"/>
  <c r="I240" i="15"/>
  <c r="R241" i="15"/>
  <c r="J240" i="15"/>
  <c r="S241" i="15"/>
  <c r="N221" i="15"/>
  <c r="H220" i="15"/>
  <c r="H137" i="15"/>
  <c r="I137" i="15"/>
  <c r="N77" i="15"/>
  <c r="M77" i="15"/>
  <c r="H78" i="15"/>
  <c r="H79" i="15" s="1"/>
  <c r="H186" i="15" s="1"/>
  <c r="I78" i="15"/>
  <c r="L77" i="15"/>
  <c r="I58" i="15"/>
  <c r="J58" i="15"/>
  <c r="K58" i="15"/>
  <c r="L58" i="15"/>
  <c r="M58" i="15"/>
  <c r="N38" i="15"/>
  <c r="H37" i="15"/>
  <c r="O179" i="15"/>
  <c r="O191" i="15" s="1"/>
  <c r="M179" i="15"/>
  <c r="M191" i="15" s="1"/>
  <c r="J161" i="15"/>
  <c r="J141" i="15"/>
  <c r="J121" i="15"/>
  <c r="T10" i="15"/>
  <c r="T13" i="15"/>
  <c r="M362" i="15"/>
  <c r="M374" i="15" s="1"/>
  <c r="T12" i="15"/>
  <c r="L21" i="13"/>
  <c r="M21" i="13" s="1"/>
  <c r="P21" i="13" s="1"/>
  <c r="Q21" i="13" s="1"/>
  <c r="R21" i="13" s="1"/>
  <c r="S21" i="13" s="1"/>
  <c r="T21" i="13" s="1"/>
  <c r="U21" i="13" s="1"/>
  <c r="V21" i="13" s="1"/>
  <c r="L154" i="1" s="1"/>
  <c r="M16" i="13"/>
  <c r="P16" i="13" s="1"/>
  <c r="Q16" i="13" s="1"/>
  <c r="R16" i="13" s="1"/>
  <c r="S16" i="13" s="1"/>
  <c r="T16" i="13" s="1"/>
  <c r="U16" i="13" s="1"/>
  <c r="V16" i="13" s="1"/>
  <c r="L23" i="13"/>
  <c r="M23" i="13" s="1"/>
  <c r="L14" i="13"/>
  <c r="L26" i="13"/>
  <c r="M26" i="13" s="1"/>
  <c r="L25" i="13"/>
  <c r="M25" i="13" s="1"/>
  <c r="L20" i="13"/>
  <c r="M20" i="13" s="1"/>
  <c r="P20" i="13" s="1"/>
  <c r="Q20" i="13" s="1"/>
  <c r="R20" i="13" s="1"/>
  <c r="S20" i="13" s="1"/>
  <c r="T20" i="13" s="1"/>
  <c r="U20" i="13" s="1"/>
  <c r="V20" i="13" s="1"/>
  <c r="L153" i="1" s="1"/>
  <c r="L15" i="13"/>
  <c r="L28" i="13"/>
  <c r="M28" i="13" s="1"/>
  <c r="L24" i="13"/>
  <c r="M24" i="13" s="1"/>
  <c r="L19" i="13"/>
  <c r="M19" i="13" s="1"/>
  <c r="P19" i="13" s="1"/>
  <c r="Q19" i="13" s="1"/>
  <c r="R19" i="13" s="1"/>
  <c r="S19" i="13" s="1"/>
  <c r="T19" i="13" s="1"/>
  <c r="U19" i="13" s="1"/>
  <c r="V19" i="13" s="1"/>
  <c r="L152" i="1" s="1"/>
  <c r="L13" i="13"/>
  <c r="L18" i="13"/>
  <c r="M18" i="13" s="1"/>
  <c r="P18" i="13" s="1"/>
  <c r="Q18" i="13" s="1"/>
  <c r="R18" i="13" s="1"/>
  <c r="S18" i="13" s="1"/>
  <c r="T18" i="13" s="1"/>
  <c r="U18" i="13" s="1"/>
  <c r="V18" i="13" s="1"/>
  <c r="L17" i="13"/>
  <c r="M17" i="13" s="1"/>
  <c r="P17" i="13" s="1"/>
  <c r="Q17" i="13" s="1"/>
  <c r="R17" i="13" s="1"/>
  <c r="S17" i="13" s="1"/>
  <c r="T17" i="13" s="1"/>
  <c r="U17" i="13" s="1"/>
  <c r="V17" i="13" s="1"/>
  <c r="Q262" i="15"/>
  <c r="Q369" i="15" s="1"/>
  <c r="Q222" i="15"/>
  <c r="Q367" i="15" s="1"/>
  <c r="L342" i="15"/>
  <c r="L373" i="15" s="1"/>
  <c r="M342" i="15"/>
  <c r="M373" i="15" s="1"/>
  <c r="N222" i="15"/>
  <c r="N322" i="15"/>
  <c r="N372" i="15" s="1"/>
  <c r="O322" i="15"/>
  <c r="O372" i="15" s="1"/>
  <c r="O342" i="15"/>
  <c r="O373" i="15" s="1"/>
  <c r="J81" i="15"/>
  <c r="J304" i="15"/>
  <c r="L362" i="15"/>
  <c r="L374" i="15" s="1"/>
  <c r="N242" i="15"/>
  <c r="N368" i="15" s="1"/>
  <c r="N362" i="15"/>
  <c r="N374" i="15" s="1"/>
  <c r="P342" i="15"/>
  <c r="P373" i="15" s="1"/>
  <c r="H362" i="15"/>
  <c r="H374" i="15" s="1"/>
  <c r="I362" i="15"/>
  <c r="I374" i="15" s="1"/>
  <c r="J101" i="15"/>
  <c r="J61" i="15"/>
  <c r="L322" i="15"/>
  <c r="L302" i="15"/>
  <c r="L371" i="15" s="1"/>
  <c r="L222" i="15"/>
  <c r="L367" i="15" s="1"/>
  <c r="M322" i="15"/>
  <c r="M372" i="15" s="1"/>
  <c r="J41" i="15"/>
  <c r="K362" i="15"/>
  <c r="K374" i="15" s="1"/>
  <c r="I262" i="15"/>
  <c r="K222" i="15"/>
  <c r="K367" i="15" s="1"/>
  <c r="J284" i="15"/>
  <c r="L159" i="15"/>
  <c r="L190" i="15" s="1"/>
  <c r="O362" i="15"/>
  <c r="O374" i="15" s="1"/>
  <c r="K242" i="15"/>
  <c r="K368" i="15" s="1"/>
  <c r="J342" i="15"/>
  <c r="J373" i="15" s="1"/>
  <c r="H342" i="15"/>
  <c r="H373" i="15" s="1"/>
  <c r="I342" i="15"/>
  <c r="I373" i="15" s="1"/>
  <c r="K282" i="15"/>
  <c r="K370" i="15" s="1"/>
  <c r="P262" i="15"/>
  <c r="P369" i="15" s="1"/>
  <c r="Q242" i="15"/>
  <c r="Q368" i="15" s="1"/>
  <c r="R242" i="15"/>
  <c r="R368" i="15" s="1"/>
  <c r="Q179" i="15"/>
  <c r="Q191" i="15" s="1"/>
  <c r="R179" i="15"/>
  <c r="R191" i="15" s="1"/>
  <c r="T178" i="15"/>
  <c r="Q193" i="15"/>
  <c r="P193" i="15"/>
  <c r="O193" i="15"/>
  <c r="T339" i="15"/>
  <c r="I159" i="15"/>
  <c r="I190" i="15" s="1"/>
  <c r="N193" i="15"/>
  <c r="J376" i="15"/>
  <c r="M193" i="15"/>
  <c r="M159" i="15"/>
  <c r="M190" i="15" s="1"/>
  <c r="L193" i="15"/>
  <c r="S193" i="15"/>
  <c r="T299" i="15"/>
  <c r="J193" i="15"/>
  <c r="T176" i="15"/>
  <c r="K193" i="15"/>
  <c r="S179" i="15"/>
  <c r="S191" i="15" s="1"/>
  <c r="N179" i="15"/>
  <c r="N191" i="15" s="1"/>
  <c r="I179" i="15"/>
  <c r="I191" i="15" s="1"/>
  <c r="J179" i="15"/>
  <c r="J191" i="15" s="1"/>
  <c r="H193" i="15"/>
  <c r="I193" i="15"/>
  <c r="P179" i="15"/>
  <c r="P191" i="15" s="1"/>
  <c r="R193" i="15"/>
  <c r="K179" i="15"/>
  <c r="K191" i="15" s="1"/>
  <c r="N376" i="15"/>
  <c r="T359" i="15"/>
  <c r="O376" i="15"/>
  <c r="S376" i="15"/>
  <c r="T239" i="15"/>
  <c r="T319" i="15"/>
  <c r="H376" i="15"/>
  <c r="P376" i="15"/>
  <c r="L376" i="15"/>
  <c r="M376" i="15"/>
  <c r="I376" i="15"/>
  <c r="T259" i="15"/>
  <c r="G47" i="1" s="1"/>
  <c r="R376" i="15"/>
  <c r="K376" i="15"/>
  <c r="Q376" i="15"/>
  <c r="T279" i="15"/>
  <c r="T219" i="15"/>
  <c r="N159" i="15"/>
  <c r="N190" i="15" s="1"/>
  <c r="T156" i="15"/>
  <c r="J159" i="15"/>
  <c r="J190" i="15" s="1"/>
  <c r="K159" i="15"/>
  <c r="K190" i="15" s="1"/>
  <c r="Q159" i="15"/>
  <c r="Q190" i="15" s="1"/>
  <c r="R159" i="15"/>
  <c r="R190" i="15" s="1"/>
  <c r="P159" i="15"/>
  <c r="P190" i="15" s="1"/>
  <c r="H159" i="15"/>
  <c r="H190" i="15" s="1"/>
  <c r="J119" i="15"/>
  <c r="J188" i="15" s="1"/>
  <c r="K119" i="15"/>
  <c r="K188" i="15" s="1"/>
  <c r="O79" i="15"/>
  <c r="O186" i="15" s="1"/>
  <c r="H119" i="15"/>
  <c r="H188" i="15" s="1"/>
  <c r="I119" i="15"/>
  <c r="I188" i="15" s="1"/>
  <c r="O119" i="15"/>
  <c r="O188" i="15" s="1"/>
  <c r="P119" i="15"/>
  <c r="P188" i="15" s="1"/>
  <c r="M79" i="15"/>
  <c r="M186" i="15" s="1"/>
  <c r="R119" i="15"/>
  <c r="R188" i="15" s="1"/>
  <c r="S119" i="15"/>
  <c r="S188" i="15" s="1"/>
  <c r="O99" i="15"/>
  <c r="O187" i="15" s="1"/>
  <c r="O139" i="15"/>
  <c r="O189" i="15" s="1"/>
  <c r="P139" i="15"/>
  <c r="P189" i="15" s="1"/>
  <c r="R139" i="15"/>
  <c r="R189" i="15" s="1"/>
  <c r="T116" i="15"/>
  <c r="I46" i="1" s="1"/>
  <c r="R99" i="15"/>
  <c r="R187" i="15" s="1"/>
  <c r="P99" i="15"/>
  <c r="P187" i="15" s="1"/>
  <c r="Q139" i="15"/>
  <c r="Q189" i="15" s="1"/>
  <c r="S139" i="15"/>
  <c r="S189" i="15" s="1"/>
  <c r="K79" i="15"/>
  <c r="K186" i="15" s="1"/>
  <c r="Q99" i="15"/>
  <c r="Q187" i="15" s="1"/>
  <c r="S99" i="15"/>
  <c r="S187" i="15" s="1"/>
  <c r="L139" i="15"/>
  <c r="L189" i="15" s="1"/>
  <c r="T136" i="15"/>
  <c r="J46" i="1" s="1"/>
  <c r="J139" i="15"/>
  <c r="J189" i="15" s="1"/>
  <c r="K139" i="15"/>
  <c r="K189" i="15" s="1"/>
  <c r="I99" i="15"/>
  <c r="I187" i="15" s="1"/>
  <c r="K99" i="15"/>
  <c r="K187" i="15" s="1"/>
  <c r="L99" i="15"/>
  <c r="L187" i="15" s="1"/>
  <c r="J99" i="15"/>
  <c r="J187" i="15" s="1"/>
  <c r="M99" i="15"/>
  <c r="M187" i="15" s="1"/>
  <c r="T96" i="15"/>
  <c r="H46" i="1" s="1"/>
  <c r="N99" i="15"/>
  <c r="N187" i="15" s="1"/>
  <c r="Q79" i="15"/>
  <c r="Q186" i="15" s="1"/>
  <c r="P59" i="15"/>
  <c r="P185" i="15" s="1"/>
  <c r="P79" i="15"/>
  <c r="P186" i="15" s="1"/>
  <c r="T76" i="15"/>
  <c r="R79" i="15"/>
  <c r="R186" i="15" s="1"/>
  <c r="K59" i="15"/>
  <c r="K185" i="15" s="1"/>
  <c r="T56" i="15"/>
  <c r="F46" i="1" s="1"/>
  <c r="L59" i="15"/>
  <c r="L185" i="15" s="1"/>
  <c r="M59" i="15"/>
  <c r="M185" i="15" s="1"/>
  <c r="N59" i="15"/>
  <c r="N185" i="15" s="1"/>
  <c r="T36" i="15"/>
  <c r="E46" i="1" s="1"/>
  <c r="M41" i="1"/>
  <c r="D16" i="18" s="1"/>
  <c r="I926" i="15" l="1"/>
  <c r="J927" i="15"/>
  <c r="P926" i="15"/>
  <c r="K927" i="15"/>
  <c r="K791" i="15"/>
  <c r="K917" i="15" s="1"/>
  <c r="M49" i="1"/>
  <c r="G46" i="1"/>
  <c r="G52" i="1" s="1"/>
  <c r="G55" i="1"/>
  <c r="E147" i="1"/>
  <c r="E171" i="1"/>
  <c r="I139" i="1"/>
  <c r="F145" i="1"/>
  <c r="O53" i="13"/>
  <c r="E148" i="1"/>
  <c r="H153" i="1"/>
  <c r="E172" i="1"/>
  <c r="L130" i="1"/>
  <c r="L25" i="18" s="1"/>
  <c r="L43" i="18" s="1"/>
  <c r="I130" i="1"/>
  <c r="I25" i="18" s="1"/>
  <c r="F130" i="1"/>
  <c r="F25" i="18" s="1"/>
  <c r="G130" i="1"/>
  <c r="G25" i="18" s="1"/>
  <c r="G43" i="18" s="1"/>
  <c r="E130" i="1"/>
  <c r="E25" i="18" s="1"/>
  <c r="E43" i="18" s="1"/>
  <c r="M16" i="18"/>
  <c r="D28" i="18"/>
  <c r="D53" i="18" s="1"/>
  <c r="D34" i="18"/>
  <c r="E131" i="1"/>
  <c r="K42" i="17"/>
  <c r="L42" i="17" s="1"/>
  <c r="M42" i="17" s="1"/>
  <c r="K11" i="17"/>
  <c r="L11" i="17" s="1"/>
  <c r="M11" i="17" s="1"/>
  <c r="N11" i="17" s="1"/>
  <c r="O11" i="17" s="1"/>
  <c r="P11" i="17" s="1"/>
  <c r="Q11" i="17" s="1"/>
  <c r="K36" i="17"/>
  <c r="L36" i="17" s="1"/>
  <c r="M36" i="17" s="1"/>
  <c r="N36" i="17" s="1"/>
  <c r="O36" i="17" s="1"/>
  <c r="P36" i="17" s="1"/>
  <c r="Q36" i="17" s="1"/>
  <c r="K44" i="17"/>
  <c r="L44" i="17" s="1"/>
  <c r="M44" i="17" s="1"/>
  <c r="N44" i="17" s="1"/>
  <c r="O44" i="17" s="1"/>
  <c r="P44" i="17" s="1"/>
  <c r="Q44" i="17" s="1"/>
  <c r="K28" i="17"/>
  <c r="L28" i="17" s="1"/>
  <c r="M28" i="17" s="1"/>
  <c r="O43" i="17"/>
  <c r="P43" i="17" s="1"/>
  <c r="Q43" i="17" s="1"/>
  <c r="K45" i="17"/>
  <c r="L45" i="17" s="1"/>
  <c r="M45" i="17" s="1"/>
  <c r="N45" i="17" s="1"/>
  <c r="O45" i="17" s="1"/>
  <c r="P45" i="17" s="1"/>
  <c r="Q45" i="17" s="1"/>
  <c r="K29" i="17"/>
  <c r="L29" i="17" s="1"/>
  <c r="M29" i="17" s="1"/>
  <c r="N29" i="17" s="1"/>
  <c r="O29" i="17" s="1"/>
  <c r="P29" i="17" s="1"/>
  <c r="Q29" i="17" s="1"/>
  <c r="K46" i="17"/>
  <c r="L46" i="17" s="1"/>
  <c r="M46" i="17" s="1"/>
  <c r="K47" i="17"/>
  <c r="L47" i="17" s="1"/>
  <c r="M47" i="17" s="1"/>
  <c r="N47" i="17" s="1"/>
  <c r="O47" i="17" s="1"/>
  <c r="P47" i="17" s="1"/>
  <c r="Q47" i="17" s="1"/>
  <c r="K10" i="17"/>
  <c r="L10" i="17" s="1"/>
  <c r="M10" i="17" s="1"/>
  <c r="N10" i="17" s="1"/>
  <c r="O10" i="17" s="1"/>
  <c r="P10" i="17" s="1"/>
  <c r="Q10" i="17" s="1"/>
  <c r="K32" i="17"/>
  <c r="L32" i="17" s="1"/>
  <c r="M32" i="17" s="1"/>
  <c r="N32" i="17" s="1"/>
  <c r="O32" i="17" s="1"/>
  <c r="P32" i="17" s="1"/>
  <c r="Q32" i="17" s="1"/>
  <c r="O19" i="17"/>
  <c r="P19" i="17" s="1"/>
  <c r="Q19" i="17" s="1"/>
  <c r="K41" i="17"/>
  <c r="L41" i="17" s="1"/>
  <c r="M41" i="17" s="1"/>
  <c r="N41" i="17" s="1"/>
  <c r="O41" i="17" s="1"/>
  <c r="P41" i="17" s="1"/>
  <c r="Q41" i="17" s="1"/>
  <c r="K12" i="17"/>
  <c r="L12" i="17" s="1"/>
  <c r="M12" i="17" s="1"/>
  <c r="N12" i="17" s="1"/>
  <c r="O12" i="17" s="1"/>
  <c r="P12" i="17" s="1"/>
  <c r="Q12" i="17" s="1"/>
  <c r="K13" i="17"/>
  <c r="L13" i="17" s="1"/>
  <c r="M13" i="17" s="1"/>
  <c r="N13" i="17" s="1"/>
  <c r="O13" i="17" s="1"/>
  <c r="P13" i="17" s="1"/>
  <c r="Q13" i="17" s="1"/>
  <c r="K14" i="17"/>
  <c r="L14" i="17" s="1"/>
  <c r="M14" i="17" s="1"/>
  <c r="N14" i="17" s="1"/>
  <c r="O14" i="17" s="1"/>
  <c r="P14" i="17" s="1"/>
  <c r="Q14" i="17" s="1"/>
  <c r="K43" i="17"/>
  <c r="L43" i="17" s="1"/>
  <c r="M43" i="17" s="1"/>
  <c r="N22" i="17"/>
  <c r="O22" i="17" s="1"/>
  <c r="P22" i="17" s="1"/>
  <c r="Q22" i="17" s="1"/>
  <c r="N40" i="17"/>
  <c r="N24" i="17"/>
  <c r="O24" i="17" s="1"/>
  <c r="P24" i="17" s="1"/>
  <c r="Q24" i="17" s="1"/>
  <c r="K38" i="17"/>
  <c r="L38" i="17" s="1"/>
  <c r="M38" i="17" s="1"/>
  <c r="N38" i="17" s="1"/>
  <c r="O38" i="17" s="1"/>
  <c r="P38" i="17" s="1"/>
  <c r="Q38" i="17" s="1"/>
  <c r="K18" i="17"/>
  <c r="L18" i="17" s="1"/>
  <c r="M18" i="17" s="1"/>
  <c r="N18" i="17" s="1"/>
  <c r="O18" i="17" s="1"/>
  <c r="P18" i="17" s="1"/>
  <c r="Q18" i="17" s="1"/>
  <c r="K39" i="17"/>
  <c r="L39" i="17" s="1"/>
  <c r="M39" i="17" s="1"/>
  <c r="N39" i="17" s="1"/>
  <c r="O39" i="17" s="1"/>
  <c r="P39" i="17" s="1"/>
  <c r="Q39" i="17" s="1"/>
  <c r="N42" i="17"/>
  <c r="O42" i="17" s="1"/>
  <c r="P42" i="17" s="1"/>
  <c r="Q42" i="17" s="1"/>
  <c r="N46" i="17"/>
  <c r="O46" i="17" s="1"/>
  <c r="P46" i="17" s="1"/>
  <c r="Q46" i="17" s="1"/>
  <c r="K23" i="17"/>
  <c r="L23" i="17" s="1"/>
  <c r="M23" i="17" s="1"/>
  <c r="N23" i="17" s="1"/>
  <c r="O23" i="17" s="1"/>
  <c r="P23" i="17" s="1"/>
  <c r="Q23" i="17" s="1"/>
  <c r="K25" i="17"/>
  <c r="L25" i="17" s="1"/>
  <c r="M25" i="17" s="1"/>
  <c r="N25" i="17" s="1"/>
  <c r="O25" i="17" s="1"/>
  <c r="P25" i="17" s="1"/>
  <c r="Q25" i="17" s="1"/>
  <c r="K30" i="17"/>
  <c r="L30" i="17" s="1"/>
  <c r="M30" i="17" s="1"/>
  <c r="N30" i="17" s="1"/>
  <c r="O30" i="17" s="1"/>
  <c r="P30" i="17" s="1"/>
  <c r="Q30" i="17" s="1"/>
  <c r="K19" i="17"/>
  <c r="L19" i="17" s="1"/>
  <c r="M19" i="17" s="1"/>
  <c r="O17" i="17"/>
  <c r="P17" i="17" s="1"/>
  <c r="Q17" i="17" s="1"/>
  <c r="P40" i="17"/>
  <c r="Q40" i="17" s="1"/>
  <c r="K31" i="17"/>
  <c r="L31" i="17" s="1"/>
  <c r="M31" i="17" s="1"/>
  <c r="N31" i="17" s="1"/>
  <c r="O31" i="17" s="1"/>
  <c r="P31" i="17" s="1"/>
  <c r="Q31" i="17" s="1"/>
  <c r="K20" i="17"/>
  <c r="L20" i="17" s="1"/>
  <c r="M20" i="17" s="1"/>
  <c r="N20" i="17" s="1"/>
  <c r="O20" i="17" s="1"/>
  <c r="P20" i="17" s="1"/>
  <c r="Q20" i="17" s="1"/>
  <c r="K24" i="17"/>
  <c r="L24" i="17" s="1"/>
  <c r="M24" i="17" s="1"/>
  <c r="O40" i="17"/>
  <c r="K33" i="17"/>
  <c r="L33" i="17" s="1"/>
  <c r="M33" i="17" s="1"/>
  <c r="N33" i="17" s="1"/>
  <c r="O33" i="17" s="1"/>
  <c r="P33" i="17" s="1"/>
  <c r="Q33" i="17" s="1"/>
  <c r="K9" i="17"/>
  <c r="K34" i="17"/>
  <c r="L34" i="17" s="1"/>
  <c r="M34" i="17" s="1"/>
  <c r="N34" i="17" s="1"/>
  <c r="O34" i="17" s="1"/>
  <c r="P34" i="17" s="1"/>
  <c r="Q34" i="17" s="1"/>
  <c r="N19" i="17"/>
  <c r="N43" i="17"/>
  <c r="K21" i="17"/>
  <c r="L21" i="17" s="1"/>
  <c r="M21" i="17" s="1"/>
  <c r="N21" i="17" s="1"/>
  <c r="O21" i="17" s="1"/>
  <c r="P21" i="17" s="1"/>
  <c r="Q21" i="17" s="1"/>
  <c r="N28" i="17"/>
  <c r="O28" i="17" s="1"/>
  <c r="P28" i="17" s="1"/>
  <c r="Q28" i="17" s="1"/>
  <c r="K35" i="17"/>
  <c r="L35" i="17" s="1"/>
  <c r="M35" i="17" s="1"/>
  <c r="N35" i="17" s="1"/>
  <c r="O35" i="17" s="1"/>
  <c r="P35" i="17" s="1"/>
  <c r="Q35" i="17" s="1"/>
  <c r="K17" i="17"/>
  <c r="L17" i="17" s="1"/>
  <c r="M17" i="17" s="1"/>
  <c r="N17" i="17" s="1"/>
  <c r="K37" i="17"/>
  <c r="L37" i="17" s="1"/>
  <c r="M37" i="17" s="1"/>
  <c r="N37" i="17" s="1"/>
  <c r="O37" i="17" s="1"/>
  <c r="P37" i="17" s="1"/>
  <c r="Q37" i="17" s="1"/>
  <c r="K40" i="17"/>
  <c r="L40" i="17" s="1"/>
  <c r="M40" i="17" s="1"/>
  <c r="K26" i="17"/>
  <c r="L26" i="17" s="1"/>
  <c r="M26" i="17" s="1"/>
  <c r="N26" i="17" s="1"/>
  <c r="O26" i="17" s="1"/>
  <c r="P26" i="17" s="1"/>
  <c r="Q26" i="17" s="1"/>
  <c r="K27" i="17"/>
  <c r="L27" i="17" s="1"/>
  <c r="M27" i="17" s="1"/>
  <c r="N27" i="17" s="1"/>
  <c r="O27" i="17" s="1"/>
  <c r="P27" i="17" s="1"/>
  <c r="Q27" i="17" s="1"/>
  <c r="K15" i="17"/>
  <c r="L15" i="17" s="1"/>
  <c r="M15" i="17" s="1"/>
  <c r="N15" i="17" s="1"/>
  <c r="O15" i="17" s="1"/>
  <c r="P15" i="17" s="1"/>
  <c r="Q15" i="17" s="1"/>
  <c r="K16" i="17"/>
  <c r="L16" i="17" s="1"/>
  <c r="M16" i="17" s="1"/>
  <c r="N16" i="17" s="1"/>
  <c r="O16" i="17" s="1"/>
  <c r="P16" i="17" s="1"/>
  <c r="Q16" i="17" s="1"/>
  <c r="K22" i="17"/>
  <c r="L22" i="17" s="1"/>
  <c r="M22" i="17" s="1"/>
  <c r="V1109" i="15"/>
  <c r="H154" i="1"/>
  <c r="I137" i="1"/>
  <c r="N57" i="13"/>
  <c r="F60" i="13"/>
  <c r="G168" i="1" s="1"/>
  <c r="H138" i="1"/>
  <c r="K139" i="1"/>
  <c r="K138" i="1"/>
  <c r="F168" i="1"/>
  <c r="F139" i="1"/>
  <c r="E152" i="1"/>
  <c r="J137" i="1"/>
  <c r="G153" i="1"/>
  <c r="M165" i="1"/>
  <c r="F153" i="1"/>
  <c r="K153" i="1"/>
  <c r="J154" i="1"/>
  <c r="N54" i="13"/>
  <c r="E146" i="1"/>
  <c r="J153" i="1"/>
  <c r="I154" i="1"/>
  <c r="I153" i="1"/>
  <c r="E153" i="1"/>
  <c r="P53" i="13"/>
  <c r="G145" i="1"/>
  <c r="G53" i="13"/>
  <c r="O52" i="13"/>
  <c r="F52" i="13"/>
  <c r="F144" i="1"/>
  <c r="F149" i="1" s="1"/>
  <c r="F37" i="18" s="1"/>
  <c r="L137" i="1"/>
  <c r="E143" i="1"/>
  <c r="H139" i="1"/>
  <c r="J138" i="1"/>
  <c r="G54" i="13"/>
  <c r="P54" i="13"/>
  <c r="G146" i="1"/>
  <c r="G58" i="13"/>
  <c r="G166" i="1"/>
  <c r="L138" i="1"/>
  <c r="F59" i="13"/>
  <c r="F167" i="1"/>
  <c r="K154" i="1"/>
  <c r="P56" i="13"/>
  <c r="G148" i="1"/>
  <c r="G56" i="13"/>
  <c r="H137" i="1"/>
  <c r="L139" i="1"/>
  <c r="E139" i="1"/>
  <c r="G154" i="1"/>
  <c r="F154" i="1"/>
  <c r="H147" i="1"/>
  <c r="H55" i="13"/>
  <c r="Q55" i="13"/>
  <c r="K137" i="1"/>
  <c r="I138" i="1"/>
  <c r="G138" i="1"/>
  <c r="N58" i="13"/>
  <c r="E154" i="1"/>
  <c r="K152" i="1"/>
  <c r="G51" i="13"/>
  <c r="P51" i="13"/>
  <c r="G143" i="1"/>
  <c r="V743" i="15"/>
  <c r="V194" i="15"/>
  <c r="K25" i="18"/>
  <c r="M19" i="1"/>
  <c r="D14" i="1" s="1"/>
  <c r="D10" i="18" s="1"/>
  <c r="H130" i="1"/>
  <c r="H25" i="18" s="1"/>
  <c r="G63" i="13"/>
  <c r="G171" i="1"/>
  <c r="M171" i="1" s="1"/>
  <c r="P27" i="13"/>
  <c r="E160" i="1"/>
  <c r="P28" i="13"/>
  <c r="E161" i="1"/>
  <c r="E174" i="1"/>
  <c r="E175" i="1" s="1"/>
  <c r="E38" i="18" s="1"/>
  <c r="N66" i="13"/>
  <c r="F65" i="13"/>
  <c r="F173" i="1"/>
  <c r="O65" i="13"/>
  <c r="P25" i="13"/>
  <c r="E158" i="1"/>
  <c r="P26" i="13"/>
  <c r="E159" i="1"/>
  <c r="G172" i="1"/>
  <c r="P64" i="13"/>
  <c r="G64" i="13"/>
  <c r="F174" i="1"/>
  <c r="F66" i="13"/>
  <c r="O66" i="13"/>
  <c r="O62" i="13"/>
  <c r="F62" i="13"/>
  <c r="F170" i="1"/>
  <c r="P24" i="13"/>
  <c r="E157" i="1"/>
  <c r="P23" i="13"/>
  <c r="E156" i="1"/>
  <c r="G169" i="1"/>
  <c r="M169" i="1" s="1"/>
  <c r="P61" i="13"/>
  <c r="G61" i="13"/>
  <c r="P22" i="13"/>
  <c r="E155" i="1"/>
  <c r="H152" i="1"/>
  <c r="H97" i="1"/>
  <c r="G152" i="1"/>
  <c r="G97" i="1"/>
  <c r="J152" i="1"/>
  <c r="J97" i="1"/>
  <c r="I152" i="1"/>
  <c r="I97" i="1"/>
  <c r="F152" i="1"/>
  <c r="F97" i="1"/>
  <c r="M85" i="1"/>
  <c r="M97" i="1" s="1"/>
  <c r="M75" i="1"/>
  <c r="L79" i="1"/>
  <c r="L98" i="1" s="1"/>
  <c r="K79" i="1"/>
  <c r="K98" i="1" s="1"/>
  <c r="M78" i="1"/>
  <c r="H52" i="1"/>
  <c r="H73" i="1"/>
  <c r="I52" i="1"/>
  <c r="I73" i="1"/>
  <c r="E52" i="1"/>
  <c r="E73" i="1"/>
  <c r="J52" i="1"/>
  <c r="J73" i="1"/>
  <c r="F52" i="1"/>
  <c r="F73" i="1"/>
  <c r="M50" i="1"/>
  <c r="M51" i="1"/>
  <c r="R1110" i="15"/>
  <c r="T953" i="15"/>
  <c r="T1074" i="15"/>
  <c r="V1074" i="15" s="1"/>
  <c r="M1111" i="15"/>
  <c r="L1111" i="15"/>
  <c r="T1101" i="15"/>
  <c r="K1111" i="15"/>
  <c r="I1109" i="15"/>
  <c r="I1111" i="15" s="1"/>
  <c r="J1109" i="15"/>
  <c r="J1111" i="15" s="1"/>
  <c r="T1108" i="15"/>
  <c r="J13" i="15" s="1"/>
  <c r="P1109" i="15"/>
  <c r="P1111" i="15" s="1"/>
  <c r="T992" i="15"/>
  <c r="T994" i="15" s="1"/>
  <c r="V994" i="15" s="1"/>
  <c r="I1054" i="15"/>
  <c r="I1104" i="15" s="1"/>
  <c r="K1094" i="15"/>
  <c r="K1106" i="15" s="1"/>
  <c r="T1106" i="15" s="1"/>
  <c r="H974" i="15"/>
  <c r="H1100" i="15" s="1"/>
  <c r="K1054" i="15"/>
  <c r="K1104" i="15" s="1"/>
  <c r="O1110" i="15"/>
  <c r="T1104" i="15"/>
  <c r="R1109" i="15"/>
  <c r="Q974" i="15"/>
  <c r="Q1100" i="15" s="1"/>
  <c r="Q1109" i="15"/>
  <c r="Q1111" i="15" s="1"/>
  <c r="N1109" i="15"/>
  <c r="N1111" i="15" s="1"/>
  <c r="K1074" i="15"/>
  <c r="K1105" i="15" s="1"/>
  <c r="T1105" i="15" s="1"/>
  <c r="T1103" i="15"/>
  <c r="T1033" i="15"/>
  <c r="S1109" i="15"/>
  <c r="S1111" i="15" s="1"/>
  <c r="J1054" i="15"/>
  <c r="J1104" i="15" s="1"/>
  <c r="T1012" i="15"/>
  <c r="T1054" i="15"/>
  <c r="V1054" i="15" s="1"/>
  <c r="T952" i="15"/>
  <c r="T954" i="15" s="1"/>
  <c r="V954" i="15" s="1"/>
  <c r="H1109" i="15"/>
  <c r="T1032" i="15"/>
  <c r="T1034" i="15" s="1"/>
  <c r="V1034" i="15" s="1"/>
  <c r="T974" i="15"/>
  <c r="V974" i="15" s="1"/>
  <c r="T1013" i="15"/>
  <c r="H1014" i="15"/>
  <c r="H1102" i="15" s="1"/>
  <c r="T1102" i="15" s="1"/>
  <c r="O954" i="15"/>
  <c r="O1099" i="15" s="1"/>
  <c r="T1099" i="15" s="1"/>
  <c r="T809" i="15"/>
  <c r="G59" i="1" s="1"/>
  <c r="G77" i="1" s="1"/>
  <c r="L811" i="15"/>
  <c r="L918" i="15" s="1"/>
  <c r="J791" i="15"/>
  <c r="J917" i="15" s="1"/>
  <c r="I791" i="15"/>
  <c r="I917" i="15" s="1"/>
  <c r="T911" i="15"/>
  <c r="V911" i="15" s="1"/>
  <c r="I928" i="15"/>
  <c r="T811" i="15"/>
  <c r="V811" i="15" s="1"/>
  <c r="S928" i="15"/>
  <c r="T871" i="15"/>
  <c r="V871" i="15" s="1"/>
  <c r="T925" i="15"/>
  <c r="J12" i="15" s="1"/>
  <c r="H851" i="15"/>
  <c r="H920" i="15" s="1"/>
  <c r="T920" i="15" s="1"/>
  <c r="T789" i="15"/>
  <c r="F59" i="1" s="1"/>
  <c r="T829" i="15"/>
  <c r="N927" i="15"/>
  <c r="N928" i="15" s="1"/>
  <c r="H926" i="15"/>
  <c r="T769" i="15"/>
  <c r="E59" i="1" s="1"/>
  <c r="Q927" i="15"/>
  <c r="Q928" i="15" s="1"/>
  <c r="T770" i="15"/>
  <c r="E68" i="1" s="1"/>
  <c r="H927" i="15"/>
  <c r="T927" i="15" s="1"/>
  <c r="L12" i="15" s="1"/>
  <c r="M928" i="15"/>
  <c r="T921" i="15"/>
  <c r="T790" i="15"/>
  <c r="P771" i="15"/>
  <c r="P916" i="15" s="1"/>
  <c r="T830" i="15"/>
  <c r="R926" i="15"/>
  <c r="R928" i="15" s="1"/>
  <c r="J851" i="15"/>
  <c r="J920" i="15" s="1"/>
  <c r="H811" i="15"/>
  <c r="H918" i="15" s="1"/>
  <c r="T918" i="15" s="1"/>
  <c r="O926" i="15"/>
  <c r="O928" i="15" s="1"/>
  <c r="J928" i="15"/>
  <c r="K928" i="15"/>
  <c r="T923" i="15"/>
  <c r="L928" i="15"/>
  <c r="H771" i="15"/>
  <c r="H916" i="15" s="1"/>
  <c r="T891" i="15"/>
  <c r="V891" i="15" s="1"/>
  <c r="N791" i="15"/>
  <c r="N917" i="15" s="1"/>
  <c r="N831" i="15"/>
  <c r="N919" i="15" s="1"/>
  <c r="T919" i="15" s="1"/>
  <c r="P928" i="15"/>
  <c r="H891" i="15"/>
  <c r="H922" i="15" s="1"/>
  <c r="T922" i="15" s="1"/>
  <c r="Q771" i="15"/>
  <c r="Q916" i="15" s="1"/>
  <c r="M15" i="13"/>
  <c r="P15" i="13" s="1"/>
  <c r="Q15" i="13" s="1"/>
  <c r="R15" i="13" s="1"/>
  <c r="S15" i="13" s="1"/>
  <c r="T15" i="13" s="1"/>
  <c r="U15" i="13" s="1"/>
  <c r="V15" i="13" s="1"/>
  <c r="L136" i="1" s="1"/>
  <c r="V503" i="15"/>
  <c r="V463" i="15"/>
  <c r="V443" i="15"/>
  <c r="V483" i="15"/>
  <c r="V403" i="15"/>
  <c r="V543" i="15"/>
  <c r="V523" i="15"/>
  <c r="V423" i="15"/>
  <c r="M14" i="13"/>
  <c r="P14" i="13" s="1"/>
  <c r="Q14" i="13" s="1"/>
  <c r="R14" i="13" s="1"/>
  <c r="S14" i="13" s="1"/>
  <c r="T14" i="13" s="1"/>
  <c r="U14" i="13" s="1"/>
  <c r="V14" i="13" s="1"/>
  <c r="L135" i="1" s="1"/>
  <c r="V360" i="15"/>
  <c r="V300" i="15"/>
  <c r="V280" i="15"/>
  <c r="V220" i="15"/>
  <c r="V340" i="15"/>
  <c r="V320" i="15"/>
  <c r="V260" i="15"/>
  <c r="V240" i="15"/>
  <c r="V377" i="15"/>
  <c r="V560" i="15"/>
  <c r="M13" i="13"/>
  <c r="P13" i="13" s="1"/>
  <c r="Q13" i="13" s="1"/>
  <c r="R13" i="13" s="1"/>
  <c r="S13" i="13" s="1"/>
  <c r="T13" i="13" s="1"/>
  <c r="U13" i="13" s="1"/>
  <c r="V13" i="13" s="1"/>
  <c r="L134" i="1" s="1"/>
  <c r="V37" i="15"/>
  <c r="V39" i="15" s="1"/>
  <c r="V177" i="15"/>
  <c r="V157" i="15"/>
  <c r="V137" i="15"/>
  <c r="V117" i="15"/>
  <c r="V97" i="15"/>
  <c r="V77" i="15"/>
  <c r="V57" i="15"/>
  <c r="T726" i="15"/>
  <c r="N688" i="15"/>
  <c r="N738" i="15" s="1"/>
  <c r="T607" i="15"/>
  <c r="F67" i="1" s="1"/>
  <c r="O668" i="15"/>
  <c r="O737" i="15" s="1"/>
  <c r="T586" i="15"/>
  <c r="E58" i="1" s="1"/>
  <c r="H743" i="15"/>
  <c r="R745" i="15"/>
  <c r="T742" i="15"/>
  <c r="J11" i="15" s="1"/>
  <c r="H728" i="15"/>
  <c r="H740" i="15" s="1"/>
  <c r="T740" i="15" s="1"/>
  <c r="Q628" i="15"/>
  <c r="Q735" i="15" s="1"/>
  <c r="N744" i="15"/>
  <c r="T739" i="15"/>
  <c r="H744" i="15"/>
  <c r="T587" i="15"/>
  <c r="E67" i="1" s="1"/>
  <c r="T648" i="15"/>
  <c r="V648" i="15" s="1"/>
  <c r="S745" i="15"/>
  <c r="T686" i="15"/>
  <c r="K648" i="15"/>
  <c r="K736" i="15" s="1"/>
  <c r="K588" i="15"/>
  <c r="K733" i="15" s="1"/>
  <c r="T733" i="15" s="1"/>
  <c r="I608" i="15"/>
  <c r="I734" i="15" s="1"/>
  <c r="T734" i="15" s="1"/>
  <c r="M744" i="15"/>
  <c r="T728" i="15"/>
  <c r="V728" i="15" s="1"/>
  <c r="T687" i="15"/>
  <c r="P648" i="15"/>
  <c r="P736" i="15" s="1"/>
  <c r="K745" i="15"/>
  <c r="T627" i="15"/>
  <c r="G67" i="1" s="1"/>
  <c r="Q743" i="15"/>
  <c r="Q745" i="15" s="1"/>
  <c r="R648" i="15"/>
  <c r="R736" i="15" s="1"/>
  <c r="P745" i="15"/>
  <c r="J744" i="15"/>
  <c r="T706" i="15"/>
  <c r="T666" i="15"/>
  <c r="T668" i="15" s="1"/>
  <c r="V668" i="15" s="1"/>
  <c r="T626" i="15"/>
  <c r="G58" i="1" s="1"/>
  <c r="H628" i="15"/>
  <c r="H735" i="15" s="1"/>
  <c r="M743" i="15"/>
  <c r="T737" i="15"/>
  <c r="I743" i="15"/>
  <c r="O745" i="15"/>
  <c r="J648" i="15"/>
  <c r="J736" i="15" s="1"/>
  <c r="T708" i="15"/>
  <c r="V708" i="15" s="1"/>
  <c r="I744" i="15"/>
  <c r="T738" i="15"/>
  <c r="N743" i="15"/>
  <c r="J743" i="15"/>
  <c r="T608" i="15"/>
  <c r="V608" i="15" s="1"/>
  <c r="L744" i="15"/>
  <c r="L745" i="15" s="1"/>
  <c r="T545" i="15"/>
  <c r="V545" i="15" s="1"/>
  <c r="T525" i="15"/>
  <c r="V525" i="15" s="1"/>
  <c r="T445" i="15"/>
  <c r="V445" i="15" s="1"/>
  <c r="M525" i="15"/>
  <c r="M556" i="15" s="1"/>
  <c r="T556" i="15" s="1"/>
  <c r="O485" i="15"/>
  <c r="O554" i="15" s="1"/>
  <c r="T554" i="15" s="1"/>
  <c r="H560" i="15"/>
  <c r="T403" i="15"/>
  <c r="T559" i="15"/>
  <c r="J10" i="15" s="1"/>
  <c r="T425" i="15"/>
  <c r="O560" i="15"/>
  <c r="S562" i="15"/>
  <c r="J562" i="15"/>
  <c r="S465" i="15"/>
  <c r="S553" i="15" s="1"/>
  <c r="T553" i="15" s="1"/>
  <c r="Q561" i="15"/>
  <c r="O562" i="15"/>
  <c r="P561" i="15"/>
  <c r="P562" i="15" s="1"/>
  <c r="T557" i="15"/>
  <c r="M562" i="15"/>
  <c r="I445" i="15"/>
  <c r="I552" i="15" s="1"/>
  <c r="T505" i="15"/>
  <c r="V505" i="15" s="1"/>
  <c r="O445" i="15"/>
  <c r="O552" i="15" s="1"/>
  <c r="I561" i="15"/>
  <c r="P425" i="15"/>
  <c r="P551" i="15" s="1"/>
  <c r="T555" i="15"/>
  <c r="Q405" i="15"/>
  <c r="Q550" i="15" s="1"/>
  <c r="Q560" i="15"/>
  <c r="N562" i="15"/>
  <c r="T404" i="15"/>
  <c r="T405" i="15" s="1"/>
  <c r="I560" i="15"/>
  <c r="J560" i="15"/>
  <c r="H561" i="15"/>
  <c r="T485" i="15"/>
  <c r="V485" i="15" s="1"/>
  <c r="T463" i="15"/>
  <c r="T465" i="15" s="1"/>
  <c r="V465" i="15" s="1"/>
  <c r="K562" i="15"/>
  <c r="R561" i="15"/>
  <c r="R560" i="15"/>
  <c r="L560" i="15"/>
  <c r="L562" i="15" s="1"/>
  <c r="H425" i="15"/>
  <c r="H551" i="15" s="1"/>
  <c r="J405" i="15"/>
  <c r="J550" i="15" s="1"/>
  <c r="T550" i="15" s="1"/>
  <c r="M139" i="15"/>
  <c r="M189" i="15" s="1"/>
  <c r="R262" i="15"/>
  <c r="R369" i="15" s="1"/>
  <c r="R342" i="15"/>
  <c r="R373" i="15" s="1"/>
  <c r="Q342" i="15"/>
  <c r="Q373" i="15" s="1"/>
  <c r="N342" i="15"/>
  <c r="N373" i="15" s="1"/>
  <c r="K302" i="15"/>
  <c r="K371" i="15" s="1"/>
  <c r="I242" i="15"/>
  <c r="I368" i="15" s="1"/>
  <c r="R302" i="15"/>
  <c r="J282" i="15"/>
  <c r="J370" i="15" s="1"/>
  <c r="M222" i="15"/>
  <c r="M367" i="15" s="1"/>
  <c r="N79" i="15"/>
  <c r="N186" i="15" s="1"/>
  <c r="O159" i="15"/>
  <c r="O190" i="15" s="1"/>
  <c r="Q282" i="15"/>
  <c r="Q370" i="15" s="1"/>
  <c r="M302" i="15"/>
  <c r="M371" i="15" s="1"/>
  <c r="H322" i="15"/>
  <c r="H372" i="15" s="1"/>
  <c r="J302" i="15"/>
  <c r="J371" i="15" s="1"/>
  <c r="N139" i="15"/>
  <c r="N189" i="15" s="1"/>
  <c r="Q119" i="15"/>
  <c r="Q188" i="15" s="1"/>
  <c r="I222" i="15"/>
  <c r="I367" i="15" s="1"/>
  <c r="H262" i="15"/>
  <c r="H369" i="15" s="1"/>
  <c r="S342" i="15"/>
  <c r="S373" i="15" s="1"/>
  <c r="R282" i="15"/>
  <c r="J322" i="15"/>
  <c r="J372" i="15" s="1"/>
  <c r="K378" i="15"/>
  <c r="N302" i="15"/>
  <c r="N371" i="15" s="1"/>
  <c r="N378" i="15"/>
  <c r="K262" i="15"/>
  <c r="K369" i="15" s="1"/>
  <c r="S222" i="15"/>
  <c r="S367" i="15" s="1"/>
  <c r="S262" i="15"/>
  <c r="S369" i="15" s="1"/>
  <c r="Q302" i="15"/>
  <c r="Q371" i="15" s="1"/>
  <c r="J222" i="15"/>
  <c r="P302" i="15"/>
  <c r="P371" i="15" s="1"/>
  <c r="K322" i="15"/>
  <c r="K372" i="15" s="1"/>
  <c r="L242" i="15"/>
  <c r="L368" i="15" s="1"/>
  <c r="L378" i="15"/>
  <c r="M262" i="15"/>
  <c r="M369" i="15" s="1"/>
  <c r="S362" i="15"/>
  <c r="S374" i="15" s="1"/>
  <c r="M242" i="15"/>
  <c r="M368" i="15" s="1"/>
  <c r="S242" i="15"/>
  <c r="S368" i="15" s="1"/>
  <c r="O262" i="15"/>
  <c r="O369" i="15" s="1"/>
  <c r="I322" i="15"/>
  <c r="I372" i="15" s="1"/>
  <c r="J262" i="15"/>
  <c r="J369" i="15" s="1"/>
  <c r="R362" i="15"/>
  <c r="R374" i="15" s="1"/>
  <c r="P242" i="15"/>
  <c r="P368" i="15" s="1"/>
  <c r="P222" i="15"/>
  <c r="N282" i="15"/>
  <c r="S302" i="15"/>
  <c r="S371" i="15" s="1"/>
  <c r="I282" i="15"/>
  <c r="I370" i="15" s="1"/>
  <c r="H242" i="15"/>
  <c r="O222" i="15"/>
  <c r="O367" i="15" s="1"/>
  <c r="K342" i="15"/>
  <c r="K373" i="15" s="1"/>
  <c r="L262" i="15"/>
  <c r="L369" i="15" s="1"/>
  <c r="I302" i="15"/>
  <c r="I371" i="15" s="1"/>
  <c r="N262" i="15"/>
  <c r="H302" i="15"/>
  <c r="H371" i="15" s="1"/>
  <c r="O302" i="15"/>
  <c r="O371" i="15" s="1"/>
  <c r="O242" i="15"/>
  <c r="O368" i="15" s="1"/>
  <c r="S282" i="15"/>
  <c r="S370" i="15" s="1"/>
  <c r="P322" i="15"/>
  <c r="P372" i="15" s="1"/>
  <c r="L282" i="15"/>
  <c r="L370" i="15" s="1"/>
  <c r="R222" i="15"/>
  <c r="R367" i="15" s="1"/>
  <c r="H282" i="15"/>
  <c r="H370" i="15" s="1"/>
  <c r="J242" i="15"/>
  <c r="I194" i="15"/>
  <c r="S322" i="15"/>
  <c r="S372" i="15" s="1"/>
  <c r="R322" i="15"/>
  <c r="R372" i="15" s="1"/>
  <c r="J362" i="15"/>
  <c r="J374" i="15" s="1"/>
  <c r="O282" i="15"/>
  <c r="O370" i="15" s="1"/>
  <c r="M282" i="15"/>
  <c r="M370" i="15" s="1"/>
  <c r="Q362" i="15"/>
  <c r="Q374" i="15" s="1"/>
  <c r="P282" i="15"/>
  <c r="P370" i="15" s="1"/>
  <c r="P362" i="15"/>
  <c r="P374" i="15" s="1"/>
  <c r="Q322" i="15"/>
  <c r="Q372" i="15" s="1"/>
  <c r="P378" i="15"/>
  <c r="P377" i="15"/>
  <c r="M378" i="15"/>
  <c r="M194" i="15"/>
  <c r="I369" i="15"/>
  <c r="N369" i="15"/>
  <c r="T340" i="15"/>
  <c r="L79" i="15"/>
  <c r="L186" i="15" s="1"/>
  <c r="N377" i="15"/>
  <c r="R370" i="15"/>
  <c r="H99" i="15"/>
  <c r="H187" i="15" s="1"/>
  <c r="T187" i="15" s="1"/>
  <c r="T300" i="15"/>
  <c r="N194" i="15"/>
  <c r="Q194" i="15"/>
  <c r="O194" i="15"/>
  <c r="S378" i="15"/>
  <c r="T321" i="15"/>
  <c r="M377" i="15"/>
  <c r="N39" i="15"/>
  <c r="N184" i="15" s="1"/>
  <c r="N195" i="15"/>
  <c r="T341" i="15"/>
  <c r="S377" i="15"/>
  <c r="L195" i="15"/>
  <c r="T281" i="15"/>
  <c r="N370" i="15"/>
  <c r="S195" i="15"/>
  <c r="M39" i="15"/>
  <c r="M184" i="15" s="1"/>
  <c r="M195" i="15"/>
  <c r="J79" i="15"/>
  <c r="J186" i="15" s="1"/>
  <c r="J194" i="15"/>
  <c r="R378" i="15"/>
  <c r="T301" i="15"/>
  <c r="T302" i="15" s="1"/>
  <c r="Q377" i="15"/>
  <c r="S194" i="15"/>
  <c r="L372" i="15"/>
  <c r="O195" i="15"/>
  <c r="O196" i="15" s="1"/>
  <c r="L377" i="15"/>
  <c r="H194" i="15"/>
  <c r="Q195" i="15"/>
  <c r="Q196" i="15" s="1"/>
  <c r="P39" i="15"/>
  <c r="P184" i="15" s="1"/>
  <c r="P195" i="15"/>
  <c r="P194" i="15"/>
  <c r="L119" i="15"/>
  <c r="L188" i="15" s="1"/>
  <c r="L194" i="15"/>
  <c r="T177" i="15"/>
  <c r="T179" i="15" s="1"/>
  <c r="V179" i="15" s="1"/>
  <c r="R59" i="15"/>
  <c r="R185" i="15" s="1"/>
  <c r="R194" i="15"/>
  <c r="K194" i="15"/>
  <c r="T320" i="15"/>
  <c r="I39" i="15"/>
  <c r="I184" i="15" s="1"/>
  <c r="R195" i="15"/>
  <c r="K39" i="15"/>
  <c r="K184" i="15" s="1"/>
  <c r="K195" i="15"/>
  <c r="H179" i="15"/>
  <c r="H191" i="15" s="1"/>
  <c r="T191" i="15" s="1"/>
  <c r="R371" i="15"/>
  <c r="K377" i="15"/>
  <c r="T360" i="15"/>
  <c r="T240" i="15"/>
  <c r="N367" i="15"/>
  <c r="O377" i="15"/>
  <c r="J377" i="15"/>
  <c r="J367" i="15"/>
  <c r="Q378" i="15"/>
  <c r="I377" i="15"/>
  <c r="H378" i="15"/>
  <c r="R377" i="15"/>
  <c r="T361" i="15"/>
  <c r="T221" i="15"/>
  <c r="T220" i="15"/>
  <c r="H377" i="15"/>
  <c r="H222" i="15"/>
  <c r="H367" i="15" s="1"/>
  <c r="T261" i="15"/>
  <c r="G65" i="1" s="1"/>
  <c r="M65" i="1" s="1"/>
  <c r="O378" i="15"/>
  <c r="T280" i="15"/>
  <c r="P367" i="15"/>
  <c r="T376" i="15"/>
  <c r="J9" i="15" s="1"/>
  <c r="T260" i="15"/>
  <c r="G56" i="1" s="1"/>
  <c r="M56" i="1" s="1"/>
  <c r="T157" i="15"/>
  <c r="T158" i="15"/>
  <c r="S159" i="15"/>
  <c r="S190" i="15" s="1"/>
  <c r="T190" i="15" s="1"/>
  <c r="M119" i="15"/>
  <c r="M188" i="15" s="1"/>
  <c r="N119" i="15"/>
  <c r="N188" i="15" s="1"/>
  <c r="T118" i="15"/>
  <c r="T97" i="15"/>
  <c r="O39" i="15"/>
  <c r="O184" i="15" s="1"/>
  <c r="T117" i="15"/>
  <c r="T37" i="15"/>
  <c r="H39" i="15"/>
  <c r="H184" i="15" s="1"/>
  <c r="T77" i="15"/>
  <c r="Q39" i="15"/>
  <c r="Q184" i="15" s="1"/>
  <c r="J39" i="15"/>
  <c r="J184" i="15" s="1"/>
  <c r="R39" i="15"/>
  <c r="O59" i="15"/>
  <c r="O185" i="15" s="1"/>
  <c r="L39" i="15"/>
  <c r="L184" i="15" s="1"/>
  <c r="S59" i="15"/>
  <c r="S185" i="15" s="1"/>
  <c r="Q59" i="15"/>
  <c r="Q185" i="15" s="1"/>
  <c r="S39" i="15"/>
  <c r="I79" i="15"/>
  <c r="I186" i="15" s="1"/>
  <c r="T78" i="15"/>
  <c r="G64" i="1" s="1"/>
  <c r="S79" i="15"/>
  <c r="S186" i="15" s="1"/>
  <c r="T138" i="15"/>
  <c r="H139" i="15"/>
  <c r="H189" i="15" s="1"/>
  <c r="I139" i="15"/>
  <c r="I189" i="15" s="1"/>
  <c r="T137" i="15"/>
  <c r="T57" i="15"/>
  <c r="T193" i="15"/>
  <c r="J8" i="15" s="1"/>
  <c r="T38" i="15"/>
  <c r="T98" i="15"/>
  <c r="K379" i="15" l="1"/>
  <c r="G74" i="1"/>
  <c r="M74" i="1" s="1"/>
  <c r="F61" i="1"/>
  <c r="T917" i="15"/>
  <c r="T791" i="15"/>
  <c r="V791" i="15" s="1"/>
  <c r="F68" i="1"/>
  <c r="M68" i="1" s="1"/>
  <c r="E77" i="1"/>
  <c r="M59" i="1"/>
  <c r="G76" i="1"/>
  <c r="G137" i="1" s="1"/>
  <c r="M745" i="15"/>
  <c r="F76" i="1"/>
  <c r="F137" i="1" s="1"/>
  <c r="E76" i="1"/>
  <c r="E61" i="1"/>
  <c r="M58" i="1"/>
  <c r="I745" i="15"/>
  <c r="M67" i="1"/>
  <c r="E70" i="1"/>
  <c r="T744" i="15"/>
  <c r="L11" i="15" s="1"/>
  <c r="J745" i="15"/>
  <c r="G61" i="1"/>
  <c r="M61" i="1" s="1"/>
  <c r="M55" i="1"/>
  <c r="G70" i="1"/>
  <c r="M64" i="1"/>
  <c r="M46" i="1"/>
  <c r="G73" i="1"/>
  <c r="J14" i="15"/>
  <c r="M172" i="1"/>
  <c r="G60" i="13"/>
  <c r="Q60" i="13" s="1"/>
  <c r="M168" i="1"/>
  <c r="M34" i="18"/>
  <c r="D46" i="18"/>
  <c r="D56" i="18"/>
  <c r="O9" i="17"/>
  <c r="L9" i="17"/>
  <c r="K48" i="17"/>
  <c r="P60" i="13"/>
  <c r="E149" i="1"/>
  <c r="E37" i="18" s="1"/>
  <c r="E46" i="18" s="1"/>
  <c r="E56" i="18" s="1"/>
  <c r="E57" i="18" s="1"/>
  <c r="M153" i="1"/>
  <c r="M154" i="1"/>
  <c r="G136" i="1"/>
  <c r="E136" i="1"/>
  <c r="J136" i="1"/>
  <c r="K135" i="1"/>
  <c r="I135" i="1"/>
  <c r="G59" i="13"/>
  <c r="G167" i="1"/>
  <c r="M167" i="1" s="1"/>
  <c r="P59" i="13"/>
  <c r="G52" i="13"/>
  <c r="P52" i="13"/>
  <c r="G144" i="1"/>
  <c r="G149" i="1" s="1"/>
  <c r="G37" i="18" s="1"/>
  <c r="H54" i="13"/>
  <c r="H146" i="1"/>
  <c r="Q54" i="13"/>
  <c r="K136" i="1"/>
  <c r="R55" i="13"/>
  <c r="I147" i="1"/>
  <c r="I55" i="13"/>
  <c r="F136" i="1"/>
  <c r="G135" i="1"/>
  <c r="Q53" i="13"/>
  <c r="H53" i="13"/>
  <c r="H145" i="1"/>
  <c r="I136" i="1"/>
  <c r="Q56" i="13"/>
  <c r="H148" i="1"/>
  <c r="H56" i="13"/>
  <c r="F135" i="1"/>
  <c r="J135" i="1"/>
  <c r="H58" i="13"/>
  <c r="H166" i="1"/>
  <c r="H175" i="1" s="1"/>
  <c r="H38" i="18" s="1"/>
  <c r="Q58" i="13"/>
  <c r="E135" i="1"/>
  <c r="H135" i="1"/>
  <c r="H136" i="1"/>
  <c r="E134" i="1"/>
  <c r="K134" i="1"/>
  <c r="L140" i="1"/>
  <c r="L19" i="18" s="1"/>
  <c r="H51" i="13"/>
  <c r="Q51" i="13"/>
  <c r="H143" i="1"/>
  <c r="I43" i="18"/>
  <c r="F43" i="18"/>
  <c r="H43" i="18"/>
  <c r="M25" i="18"/>
  <c r="K43" i="18"/>
  <c r="M130" i="1"/>
  <c r="H60" i="13"/>
  <c r="R60" i="13" s="1"/>
  <c r="Q63" i="13"/>
  <c r="H63" i="13"/>
  <c r="Q64" i="13"/>
  <c r="H64" i="13"/>
  <c r="Q26" i="13"/>
  <c r="F159" i="1"/>
  <c r="Q25" i="13"/>
  <c r="F158" i="1"/>
  <c r="G173" i="1"/>
  <c r="M173" i="1" s="1"/>
  <c r="G65" i="13"/>
  <c r="P65" i="13"/>
  <c r="F175" i="1"/>
  <c r="F38" i="18" s="1"/>
  <c r="Q28" i="13"/>
  <c r="F161" i="1"/>
  <c r="G174" i="1"/>
  <c r="M174" i="1" s="1"/>
  <c r="G66" i="13"/>
  <c r="P66" i="13"/>
  <c r="Q27" i="13"/>
  <c r="F160" i="1"/>
  <c r="Q24" i="13"/>
  <c r="F157" i="1"/>
  <c r="G170" i="1"/>
  <c r="M170" i="1" s="1"/>
  <c r="P62" i="13"/>
  <c r="G62" i="13"/>
  <c r="Q23" i="13"/>
  <c r="F156" i="1"/>
  <c r="H61" i="13"/>
  <c r="Q61" i="13"/>
  <c r="E162" i="1"/>
  <c r="E20" i="18" s="1"/>
  <c r="Q22" i="13"/>
  <c r="F155" i="1"/>
  <c r="M152" i="1"/>
  <c r="I79" i="1"/>
  <c r="I98" i="1" s="1"/>
  <c r="I134" i="1"/>
  <c r="H79" i="1"/>
  <c r="H98" i="1" s="1"/>
  <c r="H134" i="1"/>
  <c r="G79" i="1"/>
  <c r="G98" i="1" s="1"/>
  <c r="G134" i="1"/>
  <c r="M52" i="1"/>
  <c r="F134" i="1"/>
  <c r="J79" i="1"/>
  <c r="J98" i="1" s="1"/>
  <c r="J134" i="1"/>
  <c r="M73" i="1"/>
  <c r="R1111" i="15"/>
  <c r="T1110" i="15"/>
  <c r="L13" i="15" s="1"/>
  <c r="T1014" i="15"/>
  <c r="V1014" i="15" s="1"/>
  <c r="T1100" i="15"/>
  <c r="T1109" i="15"/>
  <c r="K13" i="15" s="1"/>
  <c r="O1111" i="15"/>
  <c r="H1111" i="15"/>
  <c r="T831" i="15"/>
  <c r="V831" i="15" s="1"/>
  <c r="T926" i="15"/>
  <c r="T771" i="15"/>
  <c r="V771" i="15" s="1"/>
  <c r="T916" i="15"/>
  <c r="H928" i="15"/>
  <c r="V425" i="15"/>
  <c r="V405" i="15"/>
  <c r="V302" i="15"/>
  <c r="T736" i="15"/>
  <c r="N745" i="15"/>
  <c r="T588" i="15"/>
  <c r="V588" i="15" s="1"/>
  <c r="H745" i="15"/>
  <c r="T743" i="15"/>
  <c r="T688" i="15"/>
  <c r="V688" i="15" s="1"/>
  <c r="T735" i="15"/>
  <c r="T628" i="15"/>
  <c r="V628" i="15" s="1"/>
  <c r="T552" i="15"/>
  <c r="I562" i="15"/>
  <c r="T561" i="15"/>
  <c r="L10" i="15" s="1"/>
  <c r="H562" i="15"/>
  <c r="T560" i="15"/>
  <c r="T551" i="15"/>
  <c r="R562" i="15"/>
  <c r="Q562" i="15"/>
  <c r="T374" i="15"/>
  <c r="T373" i="15"/>
  <c r="P196" i="15"/>
  <c r="P379" i="15"/>
  <c r="M379" i="15"/>
  <c r="T189" i="15"/>
  <c r="N379" i="15"/>
  <c r="K196" i="15"/>
  <c r="M196" i="15"/>
  <c r="L379" i="15"/>
  <c r="T159" i="15"/>
  <c r="V159" i="15" s="1"/>
  <c r="N196" i="15"/>
  <c r="T372" i="15"/>
  <c r="T322" i="15"/>
  <c r="V322" i="15" s="1"/>
  <c r="T362" i="15"/>
  <c r="V362" i="15" s="1"/>
  <c r="T342" i="15"/>
  <c r="V342" i="15" s="1"/>
  <c r="S379" i="15"/>
  <c r="T262" i="15"/>
  <c r="V262" i="15" s="1"/>
  <c r="Q379" i="15"/>
  <c r="R379" i="15"/>
  <c r="O379" i="15"/>
  <c r="T369" i="15"/>
  <c r="L196" i="15"/>
  <c r="T371" i="15"/>
  <c r="T222" i="15"/>
  <c r="T370" i="15"/>
  <c r="T367" i="15"/>
  <c r="T282" i="15"/>
  <c r="V282" i="15" s="1"/>
  <c r="S196" i="15"/>
  <c r="R196" i="15"/>
  <c r="T377" i="15"/>
  <c r="K9" i="15" s="1"/>
  <c r="H368" i="15"/>
  <c r="H379" i="15"/>
  <c r="I378" i="15"/>
  <c r="I379" i="15" s="1"/>
  <c r="T119" i="15"/>
  <c r="V119" i="15" s="1"/>
  <c r="T39" i="15"/>
  <c r="J195" i="15" s="1"/>
  <c r="J196" i="15" s="1"/>
  <c r="T139" i="15"/>
  <c r="V139" i="15" s="1"/>
  <c r="T188" i="15"/>
  <c r="T79" i="15"/>
  <c r="V79" i="15" s="1"/>
  <c r="T194" i="15"/>
  <c r="K8" i="15" s="1"/>
  <c r="T99" i="15"/>
  <c r="V99" i="15" s="1"/>
  <c r="T186" i="15"/>
  <c r="S184" i="15"/>
  <c r="I195" i="15"/>
  <c r="I196" i="15" s="1"/>
  <c r="R184" i="15"/>
  <c r="H195" i="15"/>
  <c r="F77" i="1" l="1"/>
  <c r="F70" i="1"/>
  <c r="M70" i="1" s="1"/>
  <c r="M77" i="1"/>
  <c r="M79" i="1" s="1"/>
  <c r="E138" i="1"/>
  <c r="T928" i="15"/>
  <c r="K12" i="15"/>
  <c r="E137" i="1"/>
  <c r="M137" i="1" s="1"/>
  <c r="M76" i="1"/>
  <c r="T745" i="15"/>
  <c r="K11" i="15"/>
  <c r="E79" i="1"/>
  <c r="T562" i="15"/>
  <c r="K10" i="15"/>
  <c r="K14" i="15" s="1"/>
  <c r="F129" i="1"/>
  <c r="M9" i="17"/>
  <c r="L48" i="17"/>
  <c r="G129" i="1" s="1"/>
  <c r="P9" i="17"/>
  <c r="O48" i="17"/>
  <c r="J129" i="1" s="1"/>
  <c r="E140" i="1"/>
  <c r="E19" i="18" s="1"/>
  <c r="E28" i="18" s="1"/>
  <c r="E53" i="18" s="1"/>
  <c r="E54" i="18" s="1"/>
  <c r="M136" i="1"/>
  <c r="K140" i="1"/>
  <c r="K19" i="18" s="1"/>
  <c r="I140" i="1"/>
  <c r="I19" i="18" s="1"/>
  <c r="M135" i="1"/>
  <c r="S55" i="13"/>
  <c r="J147" i="1"/>
  <c r="J55" i="13"/>
  <c r="I60" i="13"/>
  <c r="S60" i="13" s="1"/>
  <c r="H59" i="13"/>
  <c r="Q59" i="13"/>
  <c r="G140" i="1"/>
  <c r="G19" i="18" s="1"/>
  <c r="I146" i="1"/>
  <c r="R54" i="13"/>
  <c r="I54" i="13"/>
  <c r="I58" i="13"/>
  <c r="I166" i="1"/>
  <c r="I175" i="1" s="1"/>
  <c r="I38" i="18" s="1"/>
  <c r="R58" i="13"/>
  <c r="H144" i="1"/>
  <c r="H149" i="1" s="1"/>
  <c r="H37" i="18" s="1"/>
  <c r="H52" i="13"/>
  <c r="Q52" i="13"/>
  <c r="J140" i="1"/>
  <c r="J19" i="18" s="1"/>
  <c r="H140" i="1"/>
  <c r="H19" i="18" s="1"/>
  <c r="R56" i="13"/>
  <c r="I148" i="1"/>
  <c r="I56" i="13"/>
  <c r="I145" i="1"/>
  <c r="R53" i="13"/>
  <c r="I53" i="13"/>
  <c r="R51" i="13"/>
  <c r="I143" i="1"/>
  <c r="I51" i="13"/>
  <c r="M43" i="18"/>
  <c r="M139" i="1"/>
  <c r="E98" i="1"/>
  <c r="F162" i="1"/>
  <c r="F20" i="18" s="1"/>
  <c r="I63" i="13"/>
  <c r="R63" i="13"/>
  <c r="R28" i="13"/>
  <c r="G161" i="1"/>
  <c r="Q65" i="13"/>
  <c r="H65" i="13"/>
  <c r="R25" i="13"/>
  <c r="G158" i="1"/>
  <c r="G175" i="1"/>
  <c r="G38" i="18" s="1"/>
  <c r="R27" i="13"/>
  <c r="G160" i="1"/>
  <c r="R26" i="13"/>
  <c r="G159" i="1"/>
  <c r="R64" i="13"/>
  <c r="I64" i="13"/>
  <c r="Q66" i="13"/>
  <c r="H66" i="13"/>
  <c r="R24" i="13"/>
  <c r="G157" i="1"/>
  <c r="Q62" i="13"/>
  <c r="H62" i="13"/>
  <c r="I61" i="13"/>
  <c r="R61" i="13"/>
  <c r="R23" i="13"/>
  <c r="G156" i="1"/>
  <c r="R22" i="13"/>
  <c r="G155" i="1"/>
  <c r="M134" i="1"/>
  <c r="T1111" i="15"/>
  <c r="V1111" i="15"/>
  <c r="M13" i="15"/>
  <c r="J368" i="15"/>
  <c r="V222" i="15"/>
  <c r="T368" i="15"/>
  <c r="T241" i="15"/>
  <c r="T242" i="15" s="1"/>
  <c r="V242" i="15" s="1"/>
  <c r="J378" i="15"/>
  <c r="J379" i="15" s="1"/>
  <c r="J59" i="15"/>
  <c r="J185" i="15" s="1"/>
  <c r="M47" i="1"/>
  <c r="T58" i="15"/>
  <c r="T184" i="15"/>
  <c r="H59" i="15"/>
  <c r="H185" i="15" s="1"/>
  <c r="I59" i="15"/>
  <c r="I185" i="15" s="1"/>
  <c r="F138" i="1" l="1"/>
  <c r="F140" i="1" s="1"/>
  <c r="F19" i="18" s="1"/>
  <c r="F79" i="1"/>
  <c r="F98" i="1" s="1"/>
  <c r="M98" i="1" s="1"/>
  <c r="V928" i="15"/>
  <c r="M12" i="15"/>
  <c r="V12" i="15" s="1"/>
  <c r="W12" i="15" s="1"/>
  <c r="V745" i="15"/>
  <c r="M11" i="15"/>
  <c r="V11" i="15" s="1"/>
  <c r="W11" i="15" s="1"/>
  <c r="V562" i="15"/>
  <c r="M10" i="15"/>
  <c r="V10" i="15" s="1"/>
  <c r="W10" i="15" s="1"/>
  <c r="M48" i="17"/>
  <c r="H129" i="1" s="1"/>
  <c r="N9" i="17"/>
  <c r="N48" i="17" s="1"/>
  <c r="I129" i="1" s="1"/>
  <c r="Q9" i="17"/>
  <c r="Q48" i="17" s="1"/>
  <c r="L129" i="1" s="1"/>
  <c r="P48" i="17"/>
  <c r="K129" i="1" s="1"/>
  <c r="G24" i="18"/>
  <c r="G42" i="18" s="1"/>
  <c r="G46" i="18" s="1"/>
  <c r="G56" i="18" s="1"/>
  <c r="G57" i="18" s="1"/>
  <c r="G131" i="1"/>
  <c r="F24" i="18"/>
  <c r="F28" i="18" s="1"/>
  <c r="F53" i="18" s="1"/>
  <c r="F54" i="18" s="1"/>
  <c r="F131" i="1"/>
  <c r="J24" i="18"/>
  <c r="J42" i="18" s="1"/>
  <c r="J131" i="1"/>
  <c r="H24" i="18"/>
  <c r="H42" i="18" s="1"/>
  <c r="H46" i="18" s="1"/>
  <c r="H56" i="18" s="1"/>
  <c r="H57" i="18" s="1"/>
  <c r="H131" i="1"/>
  <c r="J60" i="13"/>
  <c r="K60" i="13" s="1"/>
  <c r="U60" i="13" s="1"/>
  <c r="S53" i="13"/>
  <c r="J145" i="1"/>
  <c r="J53" i="13"/>
  <c r="I59" i="13"/>
  <c r="R59" i="13"/>
  <c r="S54" i="13"/>
  <c r="J54" i="13"/>
  <c r="J146" i="1"/>
  <c r="K55" i="13"/>
  <c r="T55" i="13"/>
  <c r="K147" i="1"/>
  <c r="J58" i="13"/>
  <c r="J166" i="1"/>
  <c r="J175" i="1" s="1"/>
  <c r="J38" i="18" s="1"/>
  <c r="S58" i="13"/>
  <c r="J56" i="13"/>
  <c r="S56" i="13"/>
  <c r="J148" i="1"/>
  <c r="I144" i="1"/>
  <c r="I149" i="1" s="1"/>
  <c r="I37" i="18" s="1"/>
  <c r="I52" i="13"/>
  <c r="R52" i="13"/>
  <c r="J143" i="1"/>
  <c r="J51" i="13"/>
  <c r="S51" i="13"/>
  <c r="M19" i="18"/>
  <c r="S63" i="13"/>
  <c r="J63" i="13"/>
  <c r="S25" i="13"/>
  <c r="H158" i="1"/>
  <c r="S28" i="13"/>
  <c r="H161" i="1"/>
  <c r="R66" i="13"/>
  <c r="I66" i="13"/>
  <c r="S64" i="13"/>
  <c r="J64" i="13"/>
  <c r="S26" i="13"/>
  <c r="H159" i="1"/>
  <c r="S27" i="13"/>
  <c r="H160" i="1"/>
  <c r="I65" i="13"/>
  <c r="R65" i="13"/>
  <c r="R62" i="13"/>
  <c r="I62" i="13"/>
  <c r="S24" i="13"/>
  <c r="H157" i="1"/>
  <c r="G162" i="1"/>
  <c r="G20" i="18" s="1"/>
  <c r="S61" i="13"/>
  <c r="J61" i="13"/>
  <c r="S23" i="13"/>
  <c r="H156" i="1"/>
  <c r="S22" i="13"/>
  <c r="H155" i="1"/>
  <c r="V13" i="15"/>
  <c r="W13" i="15" s="1"/>
  <c r="T378" i="15"/>
  <c r="T59" i="15"/>
  <c r="V59" i="15" s="1"/>
  <c r="M48" i="1"/>
  <c r="H196" i="15"/>
  <c r="T195" i="15"/>
  <c r="T185" i="15"/>
  <c r="M138" i="1" l="1"/>
  <c r="M140" i="1" s="1"/>
  <c r="T60" i="13"/>
  <c r="I24" i="18"/>
  <c r="I42" i="18" s="1"/>
  <c r="I131" i="1"/>
  <c r="M129" i="1"/>
  <c r="M131" i="1" s="1"/>
  <c r="G28" i="18"/>
  <c r="G53" i="18" s="1"/>
  <c r="G54" i="18" s="1"/>
  <c r="K3" i="17"/>
  <c r="F42" i="18"/>
  <c r="K24" i="18"/>
  <c r="K42" i="18" s="1"/>
  <c r="K131" i="1"/>
  <c r="L24" i="18"/>
  <c r="L42" i="18" s="1"/>
  <c r="L131" i="1"/>
  <c r="J59" i="13"/>
  <c r="S59" i="13"/>
  <c r="L147" i="1"/>
  <c r="M147" i="1" s="1"/>
  <c r="U55" i="13"/>
  <c r="K54" i="13"/>
  <c r="T54" i="13"/>
  <c r="K146" i="1"/>
  <c r="K58" i="13"/>
  <c r="K166" i="1"/>
  <c r="K175" i="1" s="1"/>
  <c r="K38" i="18" s="1"/>
  <c r="T58" i="13"/>
  <c r="J144" i="1"/>
  <c r="J52" i="13"/>
  <c r="S52" i="13"/>
  <c r="T53" i="13"/>
  <c r="K53" i="13"/>
  <c r="K145" i="1"/>
  <c r="K56" i="13"/>
  <c r="K148" i="1"/>
  <c r="T56" i="13"/>
  <c r="I46" i="18"/>
  <c r="I56" i="18" s="1"/>
  <c r="I57" i="18" s="1"/>
  <c r="T51" i="13"/>
  <c r="K143" i="1"/>
  <c r="K51" i="13"/>
  <c r="K63" i="13"/>
  <c r="U63" i="13" s="1"/>
  <c r="T63" i="13"/>
  <c r="S65" i="13"/>
  <c r="J65" i="13"/>
  <c r="T27" i="13"/>
  <c r="I160" i="1"/>
  <c r="T26" i="13"/>
  <c r="I159" i="1"/>
  <c r="T64" i="13"/>
  <c r="K64" i="13"/>
  <c r="U64" i="13" s="1"/>
  <c r="S66" i="13"/>
  <c r="J66" i="13"/>
  <c r="T28" i="13"/>
  <c r="I161" i="1"/>
  <c r="T25" i="13"/>
  <c r="I158" i="1"/>
  <c r="T24" i="13"/>
  <c r="I157" i="1"/>
  <c r="S62" i="13"/>
  <c r="J62" i="13"/>
  <c r="T23" i="13"/>
  <c r="I156" i="1"/>
  <c r="K61" i="13"/>
  <c r="U61" i="13" s="1"/>
  <c r="T61" i="13"/>
  <c r="T22" i="13"/>
  <c r="I155" i="1"/>
  <c r="H162" i="1"/>
  <c r="H20" i="18" s="1"/>
  <c r="H28" i="18" s="1"/>
  <c r="H53" i="18" s="1"/>
  <c r="H54" i="18" s="1"/>
  <c r="T379" i="15"/>
  <c r="L9" i="15"/>
  <c r="L8" i="15"/>
  <c r="T196" i="15"/>
  <c r="L14" i="15" l="1"/>
  <c r="M24" i="18"/>
  <c r="M42" i="18"/>
  <c r="F46" i="18"/>
  <c r="F56" i="18" s="1"/>
  <c r="F57" i="18" s="1"/>
  <c r="J149" i="1"/>
  <c r="J37" i="18" s="1"/>
  <c r="J46" i="18" s="1"/>
  <c r="J56" i="18" s="1"/>
  <c r="J57" i="18" s="1"/>
  <c r="L166" i="1"/>
  <c r="U58" i="13"/>
  <c r="U54" i="13"/>
  <c r="L146" i="1"/>
  <c r="M146" i="1" s="1"/>
  <c r="K144" i="1"/>
  <c r="K52" i="13"/>
  <c r="T52" i="13"/>
  <c r="K59" i="13"/>
  <c r="U59" i="13" s="1"/>
  <c r="T59" i="13"/>
  <c r="L148" i="1"/>
  <c r="M148" i="1" s="1"/>
  <c r="U56" i="13"/>
  <c r="U53" i="13"/>
  <c r="L145" i="1"/>
  <c r="M145" i="1" s="1"/>
  <c r="U51" i="13"/>
  <c r="L143" i="1"/>
  <c r="K149" i="1"/>
  <c r="K37" i="18" s="1"/>
  <c r="K46" i="18" s="1"/>
  <c r="K56" i="18" s="1"/>
  <c r="U28" i="13"/>
  <c r="J161" i="1"/>
  <c r="U25" i="13"/>
  <c r="J158" i="1"/>
  <c r="T66" i="13"/>
  <c r="K66" i="13"/>
  <c r="U66" i="13" s="1"/>
  <c r="U26" i="13"/>
  <c r="J159" i="1"/>
  <c r="U27" i="13"/>
  <c r="J160" i="1"/>
  <c r="K65" i="13"/>
  <c r="U65" i="13" s="1"/>
  <c r="T65" i="13"/>
  <c r="K62" i="13"/>
  <c r="U62" i="13" s="1"/>
  <c r="T62" i="13"/>
  <c r="U24" i="13"/>
  <c r="J157" i="1"/>
  <c r="I162" i="1"/>
  <c r="I20" i="18" s="1"/>
  <c r="I28" i="18" s="1"/>
  <c r="I53" i="18" s="1"/>
  <c r="I54" i="18" s="1"/>
  <c r="U23" i="13"/>
  <c r="J156" i="1"/>
  <c r="U22" i="13"/>
  <c r="J155" i="1"/>
  <c r="M9" i="15"/>
  <c r="V9" i="15" s="1"/>
  <c r="W9" i="15" s="1"/>
  <c r="V379" i="15"/>
  <c r="M8" i="15"/>
  <c r="M14" i="15" s="1"/>
  <c r="V196" i="15"/>
  <c r="V8" i="15"/>
  <c r="L144" i="1" l="1"/>
  <c r="M144" i="1" s="1"/>
  <c r="U52" i="13"/>
  <c r="L175" i="1"/>
  <c r="L38" i="18" s="1"/>
  <c r="M38" i="18" s="1"/>
  <c r="M166" i="1"/>
  <c r="M175" i="1" s="1"/>
  <c r="M143" i="1"/>
  <c r="V27" i="13"/>
  <c r="L160" i="1" s="1"/>
  <c r="K160" i="1"/>
  <c r="V26" i="13"/>
  <c r="L159" i="1" s="1"/>
  <c r="K159" i="1"/>
  <c r="V25" i="13"/>
  <c r="L158" i="1" s="1"/>
  <c r="K158" i="1"/>
  <c r="V28" i="13"/>
  <c r="L161" i="1" s="1"/>
  <c r="K161" i="1"/>
  <c r="V24" i="13"/>
  <c r="L157" i="1" s="1"/>
  <c r="K157" i="1"/>
  <c r="V23" i="13"/>
  <c r="L156" i="1" s="1"/>
  <c r="K156" i="1"/>
  <c r="J162" i="1"/>
  <c r="J20" i="18" s="1"/>
  <c r="J28" i="18" s="1"/>
  <c r="J53" i="18" s="1"/>
  <c r="J54" i="18" s="1"/>
  <c r="V22" i="13"/>
  <c r="L155" i="1" s="1"/>
  <c r="K155" i="1"/>
  <c r="W8" i="15"/>
  <c r="W14" i="15" s="1"/>
  <c r="W15" i="15" s="1"/>
  <c r="V14" i="15"/>
  <c r="L149" i="1" l="1"/>
  <c r="L37" i="18" s="1"/>
  <c r="M37" i="18" s="1"/>
  <c r="M46" i="18" s="1"/>
  <c r="M56" i="18" s="1"/>
  <c r="M149" i="1"/>
  <c r="M161" i="1"/>
  <c r="M158" i="1"/>
  <c r="M159" i="1"/>
  <c r="M160" i="1"/>
  <c r="M157" i="1"/>
  <c r="M156" i="1"/>
  <c r="K162" i="1"/>
  <c r="K20" i="18" s="1"/>
  <c r="K28" i="18" s="1"/>
  <c r="K53" i="18" s="1"/>
  <c r="L162" i="1"/>
  <c r="L20" i="18" s="1"/>
  <c r="M155" i="1"/>
  <c r="L46" i="18" l="1"/>
  <c r="L56" i="18" s="1"/>
  <c r="L28" i="18"/>
  <c r="L53" i="18" s="1"/>
  <c r="M20" i="18"/>
  <c r="M28" i="18" s="1"/>
  <c r="M53" i="18" s="1"/>
  <c r="M54" i="18" s="1"/>
  <c r="M57" i="18" s="1"/>
  <c r="M16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 Lockhart-Hawkins</author>
  </authors>
  <commentList>
    <comment ref="J7" authorId="0" shapeId="0" xr:uid="{49D8CFC8-701A-4FA7-B6B5-827C3E23C7AE}">
      <text>
        <r>
          <rPr>
            <b/>
            <sz val="9"/>
            <color indexed="81"/>
            <rFont val="Tahoma"/>
            <family val="2"/>
          </rPr>
          <t>David Lockhart-Hawkins:</t>
        </r>
        <r>
          <rPr>
            <sz val="9"/>
            <color indexed="81"/>
            <rFont val="Tahoma"/>
            <family val="2"/>
          </rPr>
          <t xml:space="preserve">
If the programme is an integrated DA then the duration will include EPA however if non-integrated then will be just the practical training period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David Lockhart-Hawkins</author>
  </authors>
  <commentList>
    <comment ref="J7" authorId="0" shapeId="0" xr:uid="{E3A527B7-EE39-4D72-A2AA-0A139DCBE9B8}">
      <text>
        <r>
          <rPr>
            <b/>
            <sz val="9"/>
            <color indexed="81"/>
            <rFont val="Tahoma"/>
            <family val="2"/>
          </rPr>
          <t>David Lockhart-Hawkins:</t>
        </r>
        <r>
          <rPr>
            <sz val="9"/>
            <color indexed="81"/>
            <rFont val="Tahoma"/>
            <family val="2"/>
          </rPr>
          <t xml:space="preserve">
If the programme is an integrated DA then the duration will include EPA however if non-integerated then will be just the practical training period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<sst xmlns="http://schemas.openxmlformats.org/spreadsheetml/2006/main" count="2289" uniqueCount="393">
  <si>
    <t>Maximum Funding Band</t>
  </si>
  <si>
    <t>Ref</t>
  </si>
  <si>
    <t>Activity</t>
  </si>
  <si>
    <t>Total</t>
  </si>
  <si>
    <t>Yes</t>
  </si>
  <si>
    <t>Registration for mandatory qualifications (exc licence to practice)</t>
  </si>
  <si>
    <t>Certification for mandatory qualifications (exc Maths and English)</t>
  </si>
  <si>
    <t>Other administration costs not covered elsewhere</t>
  </si>
  <si>
    <t>Apprenticeship Skills Competitions (Administration)</t>
  </si>
  <si>
    <t>Apprenticeship Skills Competitions (Venue Hire)</t>
  </si>
  <si>
    <t>Apprenticeship Skills Competitions (Resources)</t>
  </si>
  <si>
    <t>NI</t>
  </si>
  <si>
    <t>Other</t>
  </si>
  <si>
    <t>Item 1</t>
  </si>
  <si>
    <t>www.lockharthawkins.com</t>
  </si>
  <si>
    <t>V1</t>
  </si>
  <si>
    <t>Subject Area</t>
  </si>
  <si>
    <t>Version Number</t>
  </si>
  <si>
    <t>Projected Start Month</t>
  </si>
  <si>
    <t>Programme Lead / Principal Academic</t>
  </si>
  <si>
    <t>Sponsor</t>
  </si>
  <si>
    <t>Course Code</t>
  </si>
  <si>
    <t>Name of Programme</t>
  </si>
  <si>
    <t>Duration of practical training period (excluding end point assessment) in months</t>
  </si>
  <si>
    <t>Duration of End Point Assessment in months</t>
  </si>
  <si>
    <t>Full programme duration</t>
  </si>
  <si>
    <t>Academic Programme Duration (Yrs)</t>
  </si>
  <si>
    <t>E-learning set up</t>
  </si>
  <si>
    <t>IT/Computer Consumables</t>
  </si>
  <si>
    <t>Equipment</t>
  </si>
  <si>
    <t>Name of Apprenticeship Standard (if different to above)</t>
  </si>
  <si>
    <t>Expected price for training</t>
  </si>
  <si>
    <t>Additional fees outside of funding</t>
  </si>
  <si>
    <t>EPAO Name / Reference</t>
  </si>
  <si>
    <t>Other validation costs</t>
  </si>
  <si>
    <t>Curriculum / module design</t>
  </si>
  <si>
    <t>MIS integration</t>
  </si>
  <si>
    <t>Initial Market research</t>
  </si>
  <si>
    <t>Initial Market intelligence</t>
  </si>
  <si>
    <t>Year 1</t>
  </si>
  <si>
    <t>Year 2</t>
  </si>
  <si>
    <t>Set up costs</t>
  </si>
  <si>
    <t>1) Initial set up costs</t>
  </si>
  <si>
    <t>Notes</t>
  </si>
  <si>
    <t>Year 3</t>
  </si>
  <si>
    <t>Year 4</t>
  </si>
  <si>
    <t>Year 5</t>
  </si>
  <si>
    <t>Year 6</t>
  </si>
  <si>
    <t>Year 7</t>
  </si>
  <si>
    <t>Year 8</t>
  </si>
  <si>
    <t>Is this an integrated degree apprenticeship or non-integrated?</t>
  </si>
  <si>
    <t xml:space="preserve">Integrated degree apprenticeships will have end point assessment delivered by the institution within the modules or units of programme and there is no payment to a third party organisation. Non-integrated will have a third party delivered end point assessment at the end of the practical training period which incur external cost.  </t>
  </si>
  <si>
    <t>Agreed price for End point assessment (If delivered by third party EPAO)</t>
  </si>
  <si>
    <t>&lt;enter other activity 2&gt;</t>
  </si>
  <si>
    <t>&lt;enter other activity 3&gt;</t>
  </si>
  <si>
    <t>&lt;enter other activity 4&gt;</t>
  </si>
  <si>
    <t>&lt;enter other activity 5&gt;</t>
  </si>
  <si>
    <t>&lt;enter other activity 6&gt;</t>
  </si>
  <si>
    <t>6 Months</t>
  </si>
  <si>
    <t>End of Year 1</t>
  </si>
  <si>
    <t>End of Year 2</t>
  </si>
  <si>
    <t>End of Year 3</t>
  </si>
  <si>
    <t>End of Year 4</t>
  </si>
  <si>
    <t>End of Year 5</t>
  </si>
  <si>
    <t>End of Year 6</t>
  </si>
  <si>
    <t>End of Year 7</t>
  </si>
  <si>
    <t>End of Year 8</t>
  </si>
  <si>
    <t>Retention formula calculation</t>
  </si>
  <si>
    <t>Volume retained for completion (EPA cost will apply)</t>
  </si>
  <si>
    <t xml:space="preserve">Retention </t>
  </si>
  <si>
    <t xml:space="preserve">This is the percentage of apprentices you expect to remain on programme at the end of each year and will be used to calculate the potential end point assessment costs, this uses data from the table below. </t>
  </si>
  <si>
    <t>&lt;Insert Module / Unit 1&gt;</t>
  </si>
  <si>
    <t>&lt;Insert Module / Unit 2&gt;</t>
  </si>
  <si>
    <t>&lt;Insert Module / Unit 3&gt;</t>
  </si>
  <si>
    <t>&lt;Insert Module / Unit 4&gt;</t>
  </si>
  <si>
    <t>&lt;Insert Module / Unit 5&gt;</t>
  </si>
  <si>
    <t>&lt;Insert Module / Unit 6&gt;</t>
  </si>
  <si>
    <t>&lt;Insert Module / Unit 7&gt;</t>
  </si>
  <si>
    <t>&lt;Insert Module / Unit 8&gt;</t>
  </si>
  <si>
    <t>&lt;Insert Module / Unit 9&gt;</t>
  </si>
  <si>
    <t>&lt;Insert Module / Unit 10&gt;</t>
  </si>
  <si>
    <t>&lt;Insert Module / Unit 11&gt;</t>
  </si>
  <si>
    <t>&lt;Insert Module / Unit 12&gt;</t>
  </si>
  <si>
    <t>January</t>
  </si>
  <si>
    <t>February</t>
  </si>
  <si>
    <t>March</t>
  </si>
  <si>
    <t>April</t>
  </si>
  <si>
    <t>May</t>
  </si>
  <si>
    <t>June</t>
  </si>
  <si>
    <t>July</t>
  </si>
  <si>
    <t>August</t>
  </si>
  <si>
    <t>September</t>
  </si>
  <si>
    <t>October</t>
  </si>
  <si>
    <t>November</t>
  </si>
  <si>
    <t>December</t>
  </si>
  <si>
    <t>Rearch/Prep Ratio</t>
  </si>
  <si>
    <t>Record the contact hours below for the role holder stated above</t>
  </si>
  <si>
    <t>Role Holder 2</t>
  </si>
  <si>
    <t>Role Holder 3</t>
  </si>
  <si>
    <t>Role Holder 4</t>
  </si>
  <si>
    <t>Role Holder 5</t>
  </si>
  <si>
    <t>Role Holder 6</t>
  </si>
  <si>
    <t>Role Holder 1 (e.g. Course Lead)</t>
  </si>
  <si>
    <t>&lt;Course Leader&gt;</t>
  </si>
  <si>
    <t>&lt;2025/26&gt;</t>
  </si>
  <si>
    <t>Contact Hours</t>
  </si>
  <si>
    <t>&lt;Programme tutor&gt;</t>
  </si>
  <si>
    <t>&lt;Skills coach&gt;</t>
  </si>
  <si>
    <t>Role Holder 1</t>
  </si>
  <si>
    <t>Volume delivered to</t>
  </si>
  <si>
    <t>Marking / Admin ratio</t>
  </si>
  <si>
    <t>Marking / Admin</t>
  </si>
  <si>
    <t>Preparation / Research Hours</t>
  </si>
  <si>
    <t>&lt;2026/27&gt;</t>
  </si>
  <si>
    <t>&lt;2027/28&gt;</t>
  </si>
  <si>
    <t>&lt;2028/29&gt;</t>
  </si>
  <si>
    <t>Prep / Research</t>
  </si>
  <si>
    <t>Yr 1 Total</t>
  </si>
  <si>
    <t>Yr 2 Total</t>
  </si>
  <si>
    <t>Yr 3 Total</t>
  </si>
  <si>
    <t>Yr 4 Total</t>
  </si>
  <si>
    <t>Yr 5 Total</t>
  </si>
  <si>
    <t>Yr 6 Total</t>
  </si>
  <si>
    <t xml:space="preserve">Module / Unit List </t>
  </si>
  <si>
    <t xml:space="preserve">Year </t>
  </si>
  <si>
    <t>B Contact Hours Calculator</t>
  </si>
  <si>
    <t>Record below the names you give to role holders</t>
  </si>
  <si>
    <t>Go to section</t>
  </si>
  <si>
    <t>Role</t>
  </si>
  <si>
    <t>&lt;2029/30&gt;</t>
  </si>
  <si>
    <t>&lt;2030/31&gt;</t>
  </si>
  <si>
    <t>Delivered to (Volume)</t>
  </si>
  <si>
    <t>&lt;Progress reviewer&gt;</t>
  </si>
  <si>
    <t>&lt;Placement officer&gt;</t>
  </si>
  <si>
    <t>&lt;Other&gt;</t>
  </si>
  <si>
    <t>B1 Role Holder Names</t>
  </si>
  <si>
    <t>B2 Indicative Contact Hours for each cohort (group)</t>
  </si>
  <si>
    <t>Number of role holders for the programme</t>
  </si>
  <si>
    <t>B4 Role Holder volume</t>
  </si>
  <si>
    <t>Cohort / Group Size</t>
  </si>
  <si>
    <t>Expected size of group / cohort</t>
  </si>
  <si>
    <t>&lt;2031/32&gt;</t>
  </si>
  <si>
    <t>&lt;2032/33&gt;</t>
  </si>
  <si>
    <t>C Staff Costs</t>
  </si>
  <si>
    <t>FTE Calculation</t>
  </si>
  <si>
    <t>Days worked</t>
  </si>
  <si>
    <t>1 day converted</t>
  </si>
  <si>
    <t>Hours in day</t>
  </si>
  <si>
    <t>&lt;Role holder 1&gt;</t>
  </si>
  <si>
    <t>&lt;Role holder 2&gt;</t>
  </si>
  <si>
    <t>&lt;Role holder 3&gt;</t>
  </si>
  <si>
    <t>&lt;Role holder 4&gt;</t>
  </si>
  <si>
    <t>&lt;Role holder 5&gt;</t>
  </si>
  <si>
    <t>&lt;Role holder 6&gt;</t>
  </si>
  <si>
    <t>Grade</t>
  </si>
  <si>
    <t>Basic</t>
  </si>
  <si>
    <t>Pension</t>
  </si>
  <si>
    <t>Annual Salaries</t>
  </si>
  <si>
    <t>Bonus</t>
  </si>
  <si>
    <t>Employers NI rate</t>
  </si>
  <si>
    <t>Indicative cost per hour</t>
  </si>
  <si>
    <t>Wage inflation</t>
  </si>
  <si>
    <t>Contracted Hours</t>
  </si>
  <si>
    <t>e.g. A</t>
  </si>
  <si>
    <t>Indicative role to student ratio</t>
  </si>
  <si>
    <t>Hours Average per year</t>
  </si>
  <si>
    <t>B5 FTE</t>
  </si>
  <si>
    <t>FTE</t>
  </si>
  <si>
    <t>Hrs</t>
  </si>
  <si>
    <t>Used for FTE</t>
  </si>
  <si>
    <t>Record here any notes on the role, for example the frequency of activities and any relevant considerations. E.g. Workplace visit twice per month per student</t>
  </si>
  <si>
    <t>Integrated DA</t>
  </si>
  <si>
    <t xml:space="preserve">Non-Integrated </t>
  </si>
  <si>
    <t>Research or Prep (could include travel)</t>
  </si>
  <si>
    <t xml:space="preserve">B3 Default ratios </t>
  </si>
  <si>
    <t>&lt;Other 5&gt;</t>
  </si>
  <si>
    <t>&lt;Other 6&gt;</t>
  </si>
  <si>
    <t>&lt;Other 7&gt;</t>
  </si>
  <si>
    <t>&lt;Other 8&gt;</t>
  </si>
  <si>
    <t>&lt;Other 9&gt;</t>
  </si>
  <si>
    <t>&lt;Other 10&gt;</t>
  </si>
  <si>
    <t>Volume of role holders</t>
  </si>
  <si>
    <t>Expected Costs by year</t>
  </si>
  <si>
    <t>Information: Notional inflation to salary</t>
  </si>
  <si>
    <t>RH1</t>
  </si>
  <si>
    <t>RH2</t>
  </si>
  <si>
    <t>RH3</t>
  </si>
  <si>
    <t>RH4</t>
  </si>
  <si>
    <t>RH5</t>
  </si>
  <si>
    <t>RH6</t>
  </si>
  <si>
    <t>Subtotal</t>
  </si>
  <si>
    <t>Contact Activity Totals</t>
  </si>
  <si>
    <t>Combined</t>
  </si>
  <si>
    <t xml:space="preserve">This sheet should be used to identify any additional academic management hours allocated to the programme that is in addition to the content in tab B Contact Hours. For example additional time spent by an apprenticeships programme manager allocated to this particular cohort. </t>
  </si>
  <si>
    <t>D1</t>
  </si>
  <si>
    <t>Programme management allocated to cohort (Hrs)</t>
  </si>
  <si>
    <t>Programme Management (not within section 2)</t>
  </si>
  <si>
    <t>&lt;Academic Manager not within the above&gt;</t>
  </si>
  <si>
    <t>D Management &amp; Administration</t>
  </si>
  <si>
    <t>&lt;Administrative Staff Type 1&gt;</t>
  </si>
  <si>
    <t>&lt;Administrative Staff Type 2&gt;</t>
  </si>
  <si>
    <t>&lt;Technicians&gt;</t>
  </si>
  <si>
    <t>C1 FTE Calculation</t>
  </si>
  <si>
    <t>C2 NI and Wage Inflation</t>
  </si>
  <si>
    <t>Costs</t>
  </si>
  <si>
    <t>D2 Activity by the Type 1 Administrator allocated to cohort</t>
  </si>
  <si>
    <t>D3</t>
  </si>
  <si>
    <t>D1 Activity by the Programme Manager allocated to cohort (Hours)</t>
  </si>
  <si>
    <t>Administration Hours allocated to ILR and registry activity per student</t>
  </si>
  <si>
    <t>C4 Pay Scales</t>
  </si>
  <si>
    <t>C5 Volume of Role holders</t>
  </si>
  <si>
    <t>C6 Expected staff cost by year</t>
  </si>
  <si>
    <t>C3 Admin Allocation</t>
  </si>
  <si>
    <t>How many students per 1 admin?</t>
  </si>
  <si>
    <t>Cohort admin ratio</t>
  </si>
  <si>
    <t>Allocated from ratio in C3</t>
  </si>
  <si>
    <t>Allocated</t>
  </si>
  <si>
    <t>Duration in years</t>
  </si>
  <si>
    <t>Record below the allocated hours using the  years of duration</t>
  </si>
  <si>
    <t>D2</t>
  </si>
  <si>
    <t>C3A Academic Manager Allocation</t>
  </si>
  <si>
    <t>How many students per 1 manager?</t>
  </si>
  <si>
    <t>Cohort manager ratio</t>
  </si>
  <si>
    <t>In C3 and C3A If this is your only programme use the same number as cohort</t>
  </si>
  <si>
    <t>Cohort</t>
  </si>
  <si>
    <t>C7 Expected staff cost by year Management and admin apportioned</t>
  </si>
  <si>
    <t>D3 Activity by the Type 2 Administrator allocated to cohort</t>
  </si>
  <si>
    <t>Programme administration (Type 1)</t>
  </si>
  <si>
    <t>Programme administration (Type 2)</t>
  </si>
  <si>
    <t>3) Other staff activity in time (Hrs)</t>
  </si>
  <si>
    <t>2) Academic / Contact Time (Hrs)</t>
  </si>
  <si>
    <t>Other staff activity (not within section 2 or 3.1)</t>
  </si>
  <si>
    <t>Total Academic and other Staff Activity</t>
  </si>
  <si>
    <t>4) Other on programme costs</t>
  </si>
  <si>
    <t>4.1.1</t>
  </si>
  <si>
    <t>4.1.2</t>
  </si>
  <si>
    <t>4.1.3</t>
  </si>
  <si>
    <t>4.1.4</t>
  </si>
  <si>
    <t>4.1.5</t>
  </si>
  <si>
    <t>4.1.6</t>
  </si>
  <si>
    <t>4.1.7</t>
  </si>
  <si>
    <t>4.1.8</t>
  </si>
  <si>
    <t>4.1.9</t>
  </si>
  <si>
    <t>4.1.10</t>
  </si>
  <si>
    <t>External examiners</t>
  </si>
  <si>
    <t>Expected final retention rate</t>
  </si>
  <si>
    <t>Target achievement rate</t>
  </si>
  <si>
    <t xml:space="preserve">This is the percentage of apprentices you expect to sit and pass end point assessment and would be represented in government national achievement rates. It will at or below the retention percentage in the cell above. </t>
  </si>
  <si>
    <t>Initial assessment</t>
  </si>
  <si>
    <t>Staff travel expenses</t>
  </si>
  <si>
    <t>Software Licence 1</t>
  </si>
  <si>
    <t>Software Licence 2</t>
  </si>
  <si>
    <t>Software Licence 3</t>
  </si>
  <si>
    <t>Marketing</t>
  </si>
  <si>
    <t>Exhibitions / conference fees</t>
  </si>
  <si>
    <t>Reprographics</t>
  </si>
  <si>
    <t>Course materials</t>
  </si>
  <si>
    <t>Software Licence 4</t>
  </si>
  <si>
    <t>Software Licence 5</t>
  </si>
  <si>
    <t>Employer fees (Valid subcontractor)</t>
  </si>
  <si>
    <t>Subcontractor management</t>
  </si>
  <si>
    <t>4.1.11</t>
  </si>
  <si>
    <t>4.1.12</t>
  </si>
  <si>
    <t>4.1.13</t>
  </si>
  <si>
    <t>4.1.14</t>
  </si>
  <si>
    <t>4.1.15</t>
  </si>
  <si>
    <t>4.1.16</t>
  </si>
  <si>
    <t>4.1.17</t>
  </si>
  <si>
    <t>4.1.18</t>
  </si>
  <si>
    <t>4.1.19</t>
  </si>
  <si>
    <t>4.1.20</t>
  </si>
  <si>
    <t>4.1.21</t>
  </si>
  <si>
    <t>4.1.22</t>
  </si>
  <si>
    <t>4.1.23</t>
  </si>
  <si>
    <t>4.1.24</t>
  </si>
  <si>
    <t>4.1.25</t>
  </si>
  <si>
    <t>4.1.26</t>
  </si>
  <si>
    <t>4.1.27</t>
  </si>
  <si>
    <t>4.1.28</t>
  </si>
  <si>
    <t>Notes and explanation</t>
  </si>
  <si>
    <t>Supplier if applicable</t>
  </si>
  <si>
    <t>Facilities rental</t>
  </si>
  <si>
    <t>&lt;other 1&gt;</t>
  </si>
  <si>
    <t>&lt;other 2&gt;</t>
  </si>
  <si>
    <t>&lt;other 3&gt;</t>
  </si>
  <si>
    <t>&lt;other 4&gt;</t>
  </si>
  <si>
    <t>&lt;other 5&gt;</t>
  </si>
  <si>
    <t>Indicative EPA cost (Uses retention)</t>
  </si>
  <si>
    <t>Projected end of EPA</t>
  </si>
  <si>
    <t>Allocated from ratio in C3A</t>
  </si>
  <si>
    <t>Also update Tab C element C5</t>
  </si>
  <si>
    <t>Tools</t>
  </si>
  <si>
    <t>This is the necessary activity to prepare the programme for delivery. This is course set up and would include marketing and recruitment activities but do not include initial assessment or duplicate any costs in any other sections below.</t>
  </si>
  <si>
    <t>Recruitment activities excluding initial assessment</t>
  </si>
  <si>
    <t xml:space="preserve">These hours are populated from tab B Contact Hours. Complete Tab B to update these cells. </t>
  </si>
  <si>
    <t xml:space="preserve">These will be populated from tab D Management &amp; Admin and should not duplicate any staff costs identified in the sections above. Complete tab D. </t>
  </si>
  <si>
    <t>3.2.1</t>
  </si>
  <si>
    <t>3.2.2</t>
  </si>
  <si>
    <t>3.2.3</t>
  </si>
  <si>
    <t>3.2.4</t>
  </si>
  <si>
    <t>3.2.5</t>
  </si>
  <si>
    <t>3.2.6</t>
  </si>
  <si>
    <t>3.2.7</t>
  </si>
  <si>
    <t xml:space="preserve">The remaining other staff activities should be recorded manually here as volume of hours however update Tab C Staff rates and roles to amend these titles. </t>
  </si>
  <si>
    <t xml:space="preserve">This sheet is for indicative purposes. No liability is accepted for adverse DfE interpretation of the above. </t>
  </si>
  <si>
    <t>End Point Assessment (Non-integrated External)</t>
  </si>
  <si>
    <t xml:space="preserve">Record here any notes on the role, for example the frequency of activities and any relevant considerations. E.g. Workplace visit twice per month per student. </t>
  </si>
  <si>
    <t>E Overhead consideration</t>
  </si>
  <si>
    <t>Service cost / Area</t>
  </si>
  <si>
    <t>Source</t>
  </si>
  <si>
    <t>Value</t>
  </si>
  <si>
    <t>Include in allocation to course</t>
  </si>
  <si>
    <t>% of cohort to population</t>
  </si>
  <si>
    <t>No</t>
  </si>
  <si>
    <t>E1 Total population</t>
  </si>
  <si>
    <t>Allocation per year</t>
  </si>
  <si>
    <t>Yr 1</t>
  </si>
  <si>
    <t>Yr 2</t>
  </si>
  <si>
    <t>Yr 3</t>
  </si>
  <si>
    <t>Yr 4</t>
  </si>
  <si>
    <t>Yr 5</t>
  </si>
  <si>
    <t>Yr 6</t>
  </si>
  <si>
    <t>Yr 7</t>
  </si>
  <si>
    <t>Yr 8</t>
  </si>
  <si>
    <t>Annual inflation</t>
  </si>
  <si>
    <t>Start Year</t>
  </si>
  <si>
    <t>2025/26</t>
  </si>
  <si>
    <t>Annual population</t>
  </si>
  <si>
    <t>E2 Start year and inflation</t>
  </si>
  <si>
    <t>Item 2</t>
  </si>
  <si>
    <t>To be used when requiring a contribution from the programme to overall overheads. If you do not wish these to be included in the calculation then leave the table below blank</t>
  </si>
  <si>
    <t>Setup Costs</t>
  </si>
  <si>
    <t>Total set up costs</t>
  </si>
  <si>
    <t>Staff Costs</t>
  </si>
  <si>
    <t>Using hourly rate</t>
  </si>
  <si>
    <t>Academic Staff Costs (Hourly rate)</t>
  </si>
  <si>
    <t>Other staff costs</t>
  </si>
  <si>
    <t>Calculations</t>
  </si>
  <si>
    <t>Ongoing Costs</t>
  </si>
  <si>
    <t>Ongoing costs</t>
  </si>
  <si>
    <t>Contribution to overheads</t>
  </si>
  <si>
    <t>End Point assessment (if non-integrated)</t>
  </si>
  <si>
    <t>Total cost</t>
  </si>
  <si>
    <t>Using full salaries</t>
  </si>
  <si>
    <t>Retention Rate</t>
  </si>
  <si>
    <t>Target Achievement</t>
  </si>
  <si>
    <t>Programme Cost Summary</t>
  </si>
  <si>
    <t>Projected Income</t>
  </si>
  <si>
    <t>Funding</t>
  </si>
  <si>
    <t>Total Income</t>
  </si>
  <si>
    <t>Gross Contribution - hourly</t>
  </si>
  <si>
    <t>Gross Contribution % - hourly</t>
  </si>
  <si>
    <t>Gross Contribution - yearly</t>
  </si>
  <si>
    <t>Gross Contribution % - yearly</t>
  </si>
  <si>
    <t xml:space="preserve">This is the summary findings from the use of the workbook tools. Enter information in tabs A to E and it will populate in the fields below. </t>
  </si>
  <si>
    <t>Summary</t>
  </si>
  <si>
    <t>Full programme duration (Yrs)</t>
  </si>
  <si>
    <t>Duration (Yrs)</t>
  </si>
  <si>
    <t>Workable Hours</t>
  </si>
  <si>
    <t xml:space="preserve">This sheet should be used to identify the contact hours with students by the specific role holders. These fields should record the contact hours with the planned group by each type of role. If there are multiple officers in the type of role you should indicate in the default ratios section B4 below. Note that if any role is involved in integrated end point assessment then include these components as contact time in the months where the end point assessment is taking place. </t>
  </si>
  <si>
    <t>42 days</t>
  </si>
  <si>
    <t xml:space="preserve">Record in the cells below the percentage of learners expected to be retained at the end of the stated time period. These cells should feature the percentage of the preceding year or cell's entry that is retained at the end of that next time period. These cells will require a response where your duration above identifies the programme will last into that time frame.  </t>
  </si>
  <si>
    <t>Projected income</t>
  </si>
  <si>
    <t>Using the UVAC Apprenticeship Financial forecasting tool tab "Income for Costing Tool", copy and paste the vale of the expected programme's expected income into the cells below</t>
  </si>
  <si>
    <t>V2</t>
  </si>
  <si>
    <t>Average for years with funding</t>
  </si>
  <si>
    <t>Use this line for the ROI Tool if required</t>
  </si>
  <si>
    <t>Tool produced by Lockhart Hawkins Limited © UVAC 2025</t>
  </si>
  <si>
    <t>Indicative academic cost using hourly rates (See 2) (These use values entered in tab C)</t>
  </si>
  <si>
    <t>Indicative academic cost using annual salary - includes multiple role holders (See 2) (These use values entered in tab C)</t>
  </si>
  <si>
    <t>Indicative other staff cost using hourly rates (See 3) (These use values entered in tab C)</t>
  </si>
  <si>
    <t>Indicative other staff cost using full annual salaries (These use values entered in tab C)</t>
  </si>
  <si>
    <t>Cells in yellow can be edited here. All other entries here will come from Tab C. Update Tab C to amend the non-yellow fields)</t>
  </si>
  <si>
    <t>Tab C</t>
  </si>
  <si>
    <t>Tab B</t>
  </si>
  <si>
    <t>These populate from content in tab E</t>
  </si>
  <si>
    <t>Contribution to overheads (from Tab E Overheads)</t>
  </si>
  <si>
    <t>Record below any other on programme costs not identified elsewhere. Provider notes or explanation where necessary. Costs will be the value for the programme in each year. Values for overheads (4.1.27) will come from what you record in Tab E.</t>
  </si>
  <si>
    <t>Amend this to reflect an annual expected inflationary increase</t>
  </si>
  <si>
    <t>Work through C1 to C5. All values not in a white cell are editable</t>
  </si>
  <si>
    <t xml:space="preserve">This tool is designed to be used for each annual intake within an apprenticeship programme. This allows the calculation of costs to be re-established each year and take into account changes in the model and method of delivery and the impact that would have on cost delivery. When using this the yellow cells are editable and should be updated. You should work through tabs A-E and complete the necessary information. If you have multiple intakes of the programme within the year you can still use this tool, but it is ideally designed to calculate the cost of an individual group programme over the duration of that programme. </t>
  </si>
  <si>
    <t>v1</t>
  </si>
  <si>
    <t>Advanced Apprenticeship Programme Costing Tool</t>
  </si>
  <si>
    <t xml:space="preserve">This is the period of time from the start of off the job training to the expected start of gateway and commencement of end point assessment activities. This is referred to in this tool as Academic programme duration. 
Example: If the programme is an integrated degree apprenticeship that last 36 months including end point assessment of 3 months (36 months in total) then record 33 in this field and 3 in the field below for EPA. 
Example 2: If the programme is an 36 month practical period a separate end point assessment phase of 6 months (42 in total) then record 36 in this field and 6 in the field below. </t>
  </si>
  <si>
    <t xml:space="preserve">This is the period of time for end point assessment to take place. Your completion funds will become due only at the end of this duration. 
Example: If you have a 36 month practical training period and then EPA is completed 6 months later, then your on programme funding (80%) is distributed between the start and planned end of practical training period however the completion element (20%) will only be generated when the apprentice sits the last component of end point assessment at month 42 with payment occurring in month 43. </t>
  </si>
  <si>
    <t>This is the size of the expected cohort in the programme at the start of the first year and will be used to calculate any divisible costs</t>
  </si>
  <si>
    <t>Senior Leader</t>
  </si>
  <si>
    <t>Leadership &amp; Management</t>
  </si>
  <si>
    <t>B Smith</t>
  </si>
  <si>
    <t>Scool of Science</t>
  </si>
  <si>
    <t>AO</t>
  </si>
  <si>
    <t>AA1</t>
  </si>
  <si>
    <t>Advanced Programme Cost Calculation Tool - 60 learner Senior Leader Example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</si>
</sst>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
    <numFmt numFmtId="165" formatCode="#,##0_ ;\-#,##0\ "/>
    <numFmt numFmtId="166" formatCode="0.000"/>
    <numFmt numFmtId="167" formatCode="&quot;£&quot;#,##0"/>
  </numFmts>
  <fonts count="33" x14ac:knownFonts="1">
    <font>
      <sz val="11"/>
      <color theme="1"/>
      <name val="Calibri"/>
      <family val="2"/>
      <scheme val="minor"/>
    </font>
    <font>
      <b/>
      <sz val="11"/>
      <color theme="1"/>
      <name val="Calibri"/>
      <family val="2"/>
      <scheme val="minor"/>
    </font>
    <font>
      <u/>
      <sz val="11"/>
      <color theme="10"/>
      <name val="Calibri"/>
      <family val="2"/>
      <scheme val="minor"/>
    </font>
    <font>
      <b/>
      <sz val="16"/>
      <color theme="1"/>
      <name val="Calibri"/>
      <family val="2"/>
      <scheme val="minor"/>
    </font>
    <font>
      <i/>
      <sz val="11"/>
      <color theme="1"/>
      <name val="Calibri"/>
      <family val="2"/>
      <scheme val="minor"/>
    </font>
    <font>
      <b/>
      <sz val="14"/>
      <color theme="1"/>
      <name val="Calibri"/>
      <family val="2"/>
      <scheme val="minor"/>
    </font>
    <font>
      <b/>
      <sz val="12"/>
      <color theme="1"/>
      <name val="Calibri"/>
      <family val="2"/>
      <scheme val="minor"/>
    </font>
    <font>
      <i/>
      <sz val="12"/>
      <color theme="1"/>
      <name val="Calibri"/>
      <family val="2"/>
      <scheme val="minor"/>
    </font>
    <font>
      <i/>
      <sz val="9"/>
      <color theme="1"/>
      <name val="Calibri"/>
      <family val="2"/>
      <scheme val="minor"/>
    </font>
    <font>
      <b/>
      <sz val="9"/>
      <color theme="1"/>
      <name val="Calibri"/>
      <family val="2"/>
      <scheme val="minor"/>
    </font>
    <font>
      <b/>
      <i/>
      <sz val="14"/>
      <color theme="1"/>
      <name val="Calibri"/>
      <family val="2"/>
      <scheme val="minor"/>
    </font>
    <font>
      <sz val="14"/>
      <color theme="1"/>
      <name val="Calibri"/>
      <family val="2"/>
      <scheme val="minor"/>
    </font>
    <font>
      <i/>
      <sz val="14"/>
      <color theme="1"/>
      <name val="Calibri"/>
      <family val="2"/>
      <scheme val="minor"/>
    </font>
    <font>
      <sz val="12"/>
      <color theme="1"/>
      <name val="Calibri"/>
      <family val="2"/>
      <scheme val="minor"/>
    </font>
    <font>
      <b/>
      <sz val="10"/>
      <color theme="1"/>
      <name val="Calibri"/>
      <family val="2"/>
      <scheme val="minor"/>
    </font>
    <font>
      <b/>
      <sz val="8"/>
      <color theme="1"/>
      <name val="Calibri"/>
      <family val="2"/>
      <scheme val="minor"/>
    </font>
    <font>
      <sz val="8"/>
      <name val="Calibri"/>
      <family val="2"/>
      <scheme val="minor"/>
    </font>
    <font>
      <sz val="8"/>
      <color theme="1"/>
      <name val="Calibri"/>
      <family val="2"/>
      <scheme val="minor"/>
    </font>
    <font>
      <sz val="9"/>
      <color theme="1"/>
      <name val="Calibri"/>
      <family val="2"/>
      <scheme val="minor"/>
    </font>
    <font>
      <sz val="9"/>
      <color indexed="81"/>
      <name val="Tahoma"/>
      <family val="2"/>
    </font>
    <font>
      <b/>
      <sz val="9"/>
      <color indexed="81"/>
      <name val="Tahoma"/>
      <family val="2"/>
    </font>
    <font>
      <i/>
      <sz val="8"/>
      <color theme="1"/>
      <name val="Calibri"/>
      <family val="2"/>
      <scheme val="minor"/>
    </font>
    <font>
      <b/>
      <i/>
      <sz val="12"/>
      <color theme="1"/>
      <name val="Calibri"/>
      <family val="2"/>
      <scheme val="minor"/>
    </font>
    <font>
      <sz val="12"/>
      <name val="Calibri"/>
      <family val="2"/>
      <scheme val="minor"/>
    </font>
    <font>
      <sz val="10"/>
      <color theme="1"/>
      <name val="Calibri"/>
      <family val="2"/>
      <scheme val="minor"/>
    </font>
    <font>
      <b/>
      <sz val="18"/>
      <color theme="1"/>
      <name val="Calibri"/>
      <family val="2"/>
      <scheme val="minor"/>
    </font>
    <font>
      <b/>
      <sz val="20"/>
      <color theme="1"/>
      <name val="Calibri"/>
      <family val="2"/>
      <scheme val="minor"/>
    </font>
    <font>
      <b/>
      <i/>
      <sz val="11"/>
      <color theme="1"/>
      <name val="Calibri"/>
      <family val="2"/>
      <scheme val="minor"/>
    </font>
    <font>
      <b/>
      <sz val="12"/>
      <name val="Calibri"/>
      <family val="2"/>
      <scheme val="minor"/>
    </font>
    <font>
      <sz val="9"/>
      <name val="Calibri"/>
      <family val="2"/>
      <scheme val="minor"/>
    </font>
    <font>
      <b/>
      <sz val="18"/>
      <name val="Calibri"/>
      <family val="2"/>
      <scheme val="minor"/>
    </font>
    <font>
      <u/>
      <sz val="11"/>
      <color rgb="FF0070C0"/>
      <name val="Calibri"/>
      <family val="2"/>
      <scheme val="minor"/>
    </font>
    <font>
      <u/>
      <sz val="14"/>
      <color theme="10"/>
      <name val="Calibri"/>
      <family val="2"/>
      <scheme val="minor"/>
    </font>
  </fonts>
  <fills count="9">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249977111117893"/>
        <bgColor indexed="64"/>
      </patternFill>
    </fill>
    <fill>
      <patternFill patternType="solid">
        <fgColor rgb="FF00B050"/>
        <bgColor indexed="64"/>
      </patternFill>
    </fill>
    <fill>
      <patternFill patternType="solid">
        <fgColor theme="0" tint="-0.14999847407452621"/>
        <bgColor indexed="64"/>
      </patternFill>
    </fill>
  </fills>
  <borders count="30">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diagonal/>
    </border>
    <border>
      <left/>
      <right/>
      <top/>
      <bottom style="medium">
        <color indexed="64"/>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top/>
      <bottom style="thin">
        <color indexed="64"/>
      </bottom>
      <diagonal/>
    </border>
    <border>
      <left style="thin">
        <color indexed="64"/>
      </left>
      <right/>
      <top/>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s>
  <cellStyleXfs count="2">
    <xf numFmtId="0" fontId="0" fillId="0" borderId="0"/>
    <xf numFmtId="0" fontId="2" fillId="0" borderId="0" applyNumberFormat="0" applyFill="0" applyBorder="0" applyAlignment="0" applyProtection="0"/>
  </cellStyleXfs>
  <cellXfs count="431">
    <xf numFmtId="0" fontId="0" fillId="0" borderId="0" xfId="0"/>
    <xf numFmtId="0" fontId="0" fillId="2" borderId="0" xfId="0" applyFill="1"/>
    <xf numFmtId="0" fontId="0" fillId="2" borderId="0" xfId="0" applyFill="1" applyAlignment="1">
      <alignment wrapText="1"/>
    </xf>
    <xf numFmtId="0" fontId="0" fillId="2" borderId="0" xfId="0" applyFill="1" applyAlignment="1">
      <alignment horizontal="center" vertical="center"/>
    </xf>
    <xf numFmtId="0" fontId="0" fillId="2" borderId="0" xfId="0" applyFill="1" applyAlignment="1">
      <alignment horizontal="right" vertical="center"/>
    </xf>
    <xf numFmtId="0" fontId="0" fillId="0" borderId="0" xfId="0" applyAlignment="1">
      <alignment horizontal="center" vertical="center"/>
    </xf>
    <xf numFmtId="0" fontId="5" fillId="2" borderId="0" xfId="0" applyFont="1" applyFill="1" applyAlignment="1">
      <alignment wrapText="1"/>
    </xf>
    <xf numFmtId="0" fontId="0" fillId="2" borderId="0" xfId="0" applyFill="1" applyAlignment="1">
      <alignment horizontal="center"/>
    </xf>
    <xf numFmtId="0" fontId="0" fillId="2" borderId="0" xfId="0" applyFill="1" applyAlignment="1">
      <alignment horizontal="left" vertical="center"/>
    </xf>
    <xf numFmtId="0" fontId="1" fillId="0" borderId="14" xfId="0" applyFont="1" applyBorder="1" applyAlignment="1">
      <alignment horizontal="center" vertical="center" wrapText="1"/>
    </xf>
    <xf numFmtId="0" fontId="0" fillId="0" borderId="14" xfId="0" applyBorder="1" applyAlignment="1">
      <alignment horizontal="center" vertical="center"/>
    </xf>
    <xf numFmtId="0" fontId="0" fillId="0" borderId="14" xfId="0" applyBorder="1" applyAlignment="1">
      <alignment vertical="center"/>
    </xf>
    <xf numFmtId="44" fontId="0" fillId="0" borderId="14" xfId="0" applyNumberFormat="1" applyBorder="1" applyAlignment="1">
      <alignment horizontal="center" vertical="center"/>
    </xf>
    <xf numFmtId="0" fontId="0" fillId="0" borderId="0" xfId="0" applyAlignment="1">
      <alignment wrapText="1"/>
    </xf>
    <xf numFmtId="0" fontId="2" fillId="2" borderId="0" xfId="1" applyFill="1" applyAlignment="1">
      <alignment horizontal="center" vertical="center"/>
    </xf>
    <xf numFmtId="0" fontId="0" fillId="3" borderId="14" xfId="0" applyFill="1" applyBorder="1" applyAlignment="1">
      <alignment horizontal="center" vertical="center"/>
    </xf>
    <xf numFmtId="0" fontId="6" fillId="2" borderId="0" xfId="0" applyFont="1" applyFill="1" applyAlignment="1">
      <alignment vertical="center" wrapText="1"/>
    </xf>
    <xf numFmtId="0" fontId="0" fillId="0" borderId="17" xfId="0" applyBorder="1" applyAlignment="1">
      <alignment horizontal="center" vertical="center"/>
    </xf>
    <xf numFmtId="0" fontId="5" fillId="2" borderId="0" xfId="0" applyFont="1" applyFill="1" applyAlignment="1">
      <alignment horizontal="center" wrapText="1"/>
    </xf>
    <xf numFmtId="0" fontId="4" fillId="0" borderId="0" xfId="0" applyFont="1"/>
    <xf numFmtId="0" fontId="0" fillId="2" borderId="14" xfId="0" applyFill="1" applyBorder="1" applyAlignment="1">
      <alignment horizontal="center" vertical="center"/>
    </xf>
    <xf numFmtId="0" fontId="0" fillId="0" borderId="0" xfId="0" applyAlignment="1">
      <alignment horizontal="center"/>
    </xf>
    <xf numFmtId="0" fontId="6" fillId="3" borderId="1" xfId="0" applyFont="1" applyFill="1" applyBorder="1" applyAlignment="1">
      <alignment horizontal="center" vertical="center"/>
    </xf>
    <xf numFmtId="0" fontId="5" fillId="0" borderId="0" xfId="0" applyFont="1"/>
    <xf numFmtId="0" fontId="1" fillId="2" borderId="0" xfId="0" applyFont="1" applyFill="1" applyAlignment="1">
      <alignment horizontal="right" vertical="center"/>
    </xf>
    <xf numFmtId="10" fontId="0" fillId="0" borderId="14" xfId="0" applyNumberFormat="1" applyBorder="1" applyAlignment="1">
      <alignment horizontal="center"/>
    </xf>
    <xf numFmtId="0" fontId="5" fillId="0" borderId="0" xfId="0" applyFont="1" applyAlignment="1">
      <alignment horizontal="left" vertical="center"/>
    </xf>
    <xf numFmtId="0" fontId="0" fillId="0" borderId="9" xfId="0" applyBorder="1"/>
    <xf numFmtId="0" fontId="0" fillId="0" borderId="6" xfId="0" applyBorder="1"/>
    <xf numFmtId="0" fontId="0" fillId="0" borderId="12" xfId="0" applyBorder="1"/>
    <xf numFmtId="0" fontId="0" fillId="0" borderId="21" xfId="0" applyBorder="1"/>
    <xf numFmtId="0" fontId="0" fillId="0" borderId="7" xfId="0" applyBorder="1"/>
    <xf numFmtId="0" fontId="0" fillId="0" borderId="11" xfId="0" applyBorder="1"/>
    <xf numFmtId="0" fontId="0" fillId="0" borderId="8" xfId="0" applyBorder="1"/>
    <xf numFmtId="0" fontId="0" fillId="0" borderId="5" xfId="0" applyBorder="1"/>
    <xf numFmtId="0" fontId="6" fillId="2" borderId="0" xfId="0" applyFont="1" applyFill="1" applyAlignment="1">
      <alignment horizontal="right" vertical="center"/>
    </xf>
    <xf numFmtId="0" fontId="21" fillId="2" borderId="0" xfId="0" applyFont="1" applyFill="1" applyAlignment="1">
      <alignment vertical="top" wrapText="1"/>
    </xf>
    <xf numFmtId="0" fontId="6" fillId="2" borderId="12" xfId="0" applyFont="1" applyFill="1" applyBorder="1" applyAlignment="1">
      <alignment horizontal="right" vertical="center"/>
    </xf>
    <xf numFmtId="164" fontId="1" fillId="2" borderId="0" xfId="0" applyNumberFormat="1" applyFont="1" applyFill="1" applyAlignment="1">
      <alignment horizontal="center" vertical="center"/>
    </xf>
    <xf numFmtId="0" fontId="6" fillId="2" borderId="0" xfId="0" applyFont="1" applyFill="1" applyAlignment="1">
      <alignment horizontal="center" vertical="center"/>
    </xf>
    <xf numFmtId="14" fontId="13" fillId="2" borderId="0" xfId="0" applyNumberFormat="1" applyFont="1" applyFill="1" applyAlignment="1">
      <alignment horizontal="center" vertical="center"/>
    </xf>
    <xf numFmtId="1" fontId="6" fillId="2" borderId="0" xfId="0" applyNumberFormat="1" applyFont="1" applyFill="1" applyAlignment="1">
      <alignment horizontal="center" vertical="center"/>
    </xf>
    <xf numFmtId="0" fontId="11" fillId="2" borderId="0" xfId="0" applyFont="1" applyFill="1" applyAlignment="1">
      <alignment horizontal="right" vertical="center"/>
    </xf>
    <xf numFmtId="0" fontId="5" fillId="0" borderId="0" xfId="0" applyFont="1" applyAlignment="1">
      <alignment horizontal="center" vertical="center"/>
    </xf>
    <xf numFmtId="0" fontId="8" fillId="0" borderId="0" xfId="0" applyFont="1" applyAlignment="1">
      <alignment vertical="center"/>
    </xf>
    <xf numFmtId="0" fontId="23" fillId="5" borderId="15" xfId="0" applyFont="1" applyFill="1" applyBorder="1"/>
    <xf numFmtId="0" fontId="23" fillId="5" borderId="13" xfId="0" applyFont="1" applyFill="1" applyBorder="1"/>
    <xf numFmtId="0" fontId="6" fillId="2" borderId="0" xfId="0" applyFont="1" applyFill="1" applyAlignment="1">
      <alignment horizontal="left" vertical="center" wrapText="1"/>
    </xf>
    <xf numFmtId="0" fontId="1" fillId="0" borderId="0" xfId="0" applyFont="1" applyAlignment="1">
      <alignment horizontal="right" vertical="center" wrapText="1"/>
    </xf>
    <xf numFmtId="0" fontId="23" fillId="5" borderId="14" xfId="0" applyFont="1" applyFill="1" applyBorder="1"/>
    <xf numFmtId="0" fontId="23" fillId="0" borderId="14" xfId="0" applyFont="1" applyBorder="1"/>
    <xf numFmtId="0" fontId="23" fillId="2" borderId="14" xfId="0" applyFont="1" applyFill="1" applyBorder="1"/>
    <xf numFmtId="0" fontId="23" fillId="3" borderId="14" xfId="0" applyFont="1" applyFill="1" applyBorder="1"/>
    <xf numFmtId="0" fontId="5" fillId="0" borderId="14" xfId="0" applyFont="1" applyBorder="1" applyAlignment="1">
      <alignment horizontal="left" vertical="center"/>
    </xf>
    <xf numFmtId="0" fontId="0" fillId="0" borderId="14" xfId="0" applyBorder="1"/>
    <xf numFmtId="0" fontId="5" fillId="2" borderId="14"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6" fillId="2" borderId="1" xfId="0" applyFont="1" applyFill="1" applyBorder="1" applyAlignment="1">
      <alignment horizontal="center" vertical="center"/>
    </xf>
    <xf numFmtId="0" fontId="5" fillId="2" borderId="1" xfId="0" applyFont="1" applyFill="1" applyBorder="1" applyAlignment="1">
      <alignment horizontal="center" vertical="center"/>
    </xf>
    <xf numFmtId="0" fontId="8" fillId="2" borderId="0" xfId="0" applyFont="1" applyFill="1" applyAlignment="1">
      <alignment vertical="center" wrapText="1"/>
    </xf>
    <xf numFmtId="0" fontId="23" fillId="2" borderId="0" xfId="0" applyFont="1" applyFill="1"/>
    <xf numFmtId="0" fontId="5" fillId="2" borderId="0" xfId="0" applyFont="1" applyFill="1" applyAlignment="1">
      <alignment horizontal="center" vertical="center" wrapText="1"/>
    </xf>
    <xf numFmtId="0" fontId="1" fillId="2" borderId="0" xfId="0" applyFont="1" applyFill="1" applyAlignment="1">
      <alignment horizontal="center" wrapText="1"/>
    </xf>
    <xf numFmtId="0" fontId="5" fillId="3" borderId="24" xfId="0" applyFont="1" applyFill="1" applyBorder="1" applyAlignment="1">
      <alignment horizontal="center" vertical="center" wrapText="1"/>
    </xf>
    <xf numFmtId="0" fontId="5" fillId="2" borderId="15" xfId="0" applyFont="1" applyFill="1" applyBorder="1" applyAlignment="1">
      <alignment horizontal="center" vertical="center" wrapText="1"/>
    </xf>
    <xf numFmtId="42" fontId="13" fillId="3" borderId="14" xfId="0" applyNumberFormat="1" applyFont="1" applyFill="1" applyBorder="1" applyAlignment="1">
      <alignment horizontal="center" vertical="center"/>
    </xf>
    <xf numFmtId="0" fontId="6" fillId="6" borderId="14" xfId="0" applyFont="1" applyFill="1" applyBorder="1" applyAlignment="1">
      <alignment horizontal="center" vertical="center"/>
    </xf>
    <xf numFmtId="0" fontId="7" fillId="6" borderId="14" xfId="0" applyFont="1" applyFill="1" applyBorder="1" applyAlignment="1">
      <alignment vertical="center"/>
    </xf>
    <xf numFmtId="0" fontId="6" fillId="6" borderId="14" xfId="0" applyFont="1" applyFill="1" applyBorder="1" applyAlignment="1">
      <alignment horizontal="center" vertical="center" wrapText="1"/>
    </xf>
    <xf numFmtId="42" fontId="13" fillId="0" borderId="14" xfId="0" applyNumberFormat="1" applyFont="1" applyBorder="1" applyAlignment="1">
      <alignment wrapText="1"/>
    </xf>
    <xf numFmtId="42" fontId="13" fillId="3" borderId="14" xfId="0" applyNumberFormat="1" applyFont="1" applyFill="1" applyBorder="1" applyAlignment="1">
      <alignment wrapText="1"/>
    </xf>
    <xf numFmtId="0" fontId="6" fillId="6" borderId="14" xfId="0" applyFont="1" applyFill="1" applyBorder="1" applyAlignment="1">
      <alignment wrapText="1"/>
    </xf>
    <xf numFmtId="0" fontId="13" fillId="6" borderId="14" xfId="0" applyFont="1" applyFill="1" applyBorder="1"/>
    <xf numFmtId="0" fontId="6" fillId="2" borderId="0" xfId="0" applyFont="1" applyFill="1" applyAlignment="1">
      <alignment wrapText="1"/>
    </xf>
    <xf numFmtId="0" fontId="13" fillId="2" borderId="0" xfId="0" applyFont="1" applyFill="1"/>
    <xf numFmtId="0" fontId="6" fillId="2" borderId="0" xfId="0" applyFont="1" applyFill="1" applyAlignment="1">
      <alignment horizontal="center" vertical="center" wrapText="1"/>
    </xf>
    <xf numFmtId="0" fontId="13" fillId="2" borderId="0" xfId="0" applyFont="1" applyFill="1" applyAlignment="1">
      <alignment wrapText="1"/>
    </xf>
    <xf numFmtId="42" fontId="13" fillId="2" borderId="14" xfId="0" applyNumberFormat="1" applyFont="1" applyFill="1" applyBorder="1" applyAlignment="1">
      <alignment wrapText="1"/>
    </xf>
    <xf numFmtId="42" fontId="13" fillId="2" borderId="13" xfId="0" applyNumberFormat="1" applyFont="1" applyFill="1" applyBorder="1" applyAlignment="1">
      <alignment wrapText="1"/>
    </xf>
    <xf numFmtId="49" fontId="0" fillId="0" borderId="14" xfId="0" applyNumberFormat="1" applyBorder="1" applyAlignment="1">
      <alignment horizontal="center"/>
    </xf>
    <xf numFmtId="49" fontId="0" fillId="2" borderId="14" xfId="0" applyNumberFormat="1" applyFill="1" applyBorder="1" applyAlignment="1">
      <alignment horizontal="center"/>
    </xf>
    <xf numFmtId="0" fontId="5" fillId="0" borderId="14" xfId="0" applyFont="1" applyBorder="1" applyAlignment="1">
      <alignment horizontal="center" vertical="center" wrapText="1"/>
    </xf>
    <xf numFmtId="0" fontId="13" fillId="6" borderId="14" xfId="0" applyFont="1" applyFill="1" applyBorder="1" applyAlignment="1">
      <alignment wrapText="1"/>
    </xf>
    <xf numFmtId="0" fontId="8" fillId="2" borderId="0" xfId="0" applyFont="1" applyFill="1" applyAlignment="1">
      <alignment horizontal="center" vertical="center" wrapText="1"/>
    </xf>
    <xf numFmtId="9" fontId="5" fillId="2" borderId="0" xfId="0" applyNumberFormat="1" applyFont="1" applyFill="1" applyAlignment="1">
      <alignment horizontal="center" vertical="center" wrapText="1"/>
    </xf>
    <xf numFmtId="9" fontId="6" fillId="3" borderId="14" xfId="0" applyNumberFormat="1" applyFont="1" applyFill="1" applyBorder="1" applyAlignment="1">
      <alignment horizontal="center" vertical="center"/>
    </xf>
    <xf numFmtId="9" fontId="7" fillId="3" borderId="14" xfId="0" applyNumberFormat="1" applyFont="1" applyFill="1" applyBorder="1" applyAlignment="1">
      <alignment horizontal="center" vertical="center"/>
    </xf>
    <xf numFmtId="0" fontId="1" fillId="0" borderId="0" xfId="0" applyFont="1" applyAlignment="1">
      <alignment horizontal="center" vertical="center" wrapText="1"/>
    </xf>
    <xf numFmtId="10" fontId="5" fillId="0" borderId="14" xfId="0" applyNumberFormat="1" applyFont="1" applyBorder="1" applyAlignment="1">
      <alignment horizontal="center" vertical="center" wrapText="1"/>
    </xf>
    <xf numFmtId="0" fontId="5" fillId="2" borderId="13" xfId="0" applyFont="1" applyFill="1" applyBorder="1" applyAlignment="1">
      <alignment horizontal="center" vertical="center" wrapText="1"/>
    </xf>
    <xf numFmtId="42" fontId="13" fillId="2" borderId="0" xfId="0" applyNumberFormat="1" applyFont="1" applyFill="1" applyAlignment="1">
      <alignment wrapText="1"/>
    </xf>
    <xf numFmtId="0" fontId="18" fillId="0" borderId="13" xfId="0" applyFont="1" applyBorder="1" applyAlignment="1">
      <alignment horizontal="center" vertical="center" wrapText="1"/>
    </xf>
    <xf numFmtId="0" fontId="5" fillId="2" borderId="19" xfId="0" applyFont="1" applyFill="1" applyBorder="1" applyAlignment="1">
      <alignment horizontal="center" vertical="center" wrapText="1"/>
    </xf>
    <xf numFmtId="42" fontId="13" fillId="6" borderId="14" xfId="0" applyNumberFormat="1" applyFont="1" applyFill="1" applyBorder="1" applyAlignment="1">
      <alignment horizontal="center" vertical="center"/>
    </xf>
    <xf numFmtId="0" fontId="0" fillId="0" borderId="0" xfId="0" applyAlignment="1">
      <alignment horizontal="right"/>
    </xf>
    <xf numFmtId="0" fontId="1" fillId="0" borderId="0" xfId="0" applyFont="1"/>
    <xf numFmtId="0" fontId="6" fillId="0" borderId="0" xfId="0" applyFont="1"/>
    <xf numFmtId="0" fontId="3" fillId="0" borderId="0" xfId="0" applyFont="1"/>
    <xf numFmtId="0" fontId="0" fillId="0" borderId="17" xfId="0" applyBorder="1"/>
    <xf numFmtId="0" fontId="0" fillId="0" borderId="24" xfId="0" applyBorder="1"/>
    <xf numFmtId="0" fontId="0" fillId="0" borderId="14" xfId="0" applyBorder="1" applyAlignment="1">
      <alignment horizontal="center"/>
    </xf>
    <xf numFmtId="0" fontId="0" fillId="3" borderId="14" xfId="0" applyFill="1" applyBorder="1" applyAlignment="1">
      <alignment horizontal="center"/>
    </xf>
    <xf numFmtId="0" fontId="0" fillId="3" borderId="17" xfId="0" applyFill="1" applyBorder="1"/>
    <xf numFmtId="0" fontId="0" fillId="3" borderId="24" xfId="0" applyFill="1" applyBorder="1"/>
    <xf numFmtId="0" fontId="1" fillId="0" borderId="14" xfId="0" applyFont="1" applyBorder="1" applyAlignment="1">
      <alignment horizontal="center" vertical="center"/>
    </xf>
    <xf numFmtId="0" fontId="1" fillId="0" borderId="0" xfId="0" applyFont="1" applyAlignment="1">
      <alignment horizontal="center" vertical="center"/>
    </xf>
    <xf numFmtId="0" fontId="24" fillId="0" borderId="14" xfId="0" applyFont="1" applyBorder="1" applyAlignment="1">
      <alignment horizontal="center"/>
    </xf>
    <xf numFmtId="0" fontId="0" fillId="4" borderId="14" xfId="0" applyFill="1" applyBorder="1" applyAlignment="1">
      <alignment horizontal="center" vertical="center"/>
    </xf>
    <xf numFmtId="0" fontId="0" fillId="4" borderId="14" xfId="0" applyFill="1" applyBorder="1" applyAlignment="1">
      <alignment horizontal="center"/>
    </xf>
    <xf numFmtId="0" fontId="1" fillId="0" borderId="14" xfId="0" applyFont="1" applyBorder="1" applyAlignment="1">
      <alignment horizontal="center"/>
    </xf>
    <xf numFmtId="0" fontId="6" fillId="0" borderId="9" xfId="0" applyFont="1" applyBorder="1"/>
    <xf numFmtId="0" fontId="14" fillId="0" borderId="14" xfId="0" applyFont="1" applyBorder="1" applyAlignment="1">
      <alignment horizontal="center" vertical="center"/>
    </xf>
    <xf numFmtId="0" fontId="0" fillId="3" borderId="13" xfId="0" applyFill="1" applyBorder="1" applyAlignment="1">
      <alignment horizontal="center"/>
    </xf>
    <xf numFmtId="0" fontId="4" fillId="0" borderId="25" xfId="0" applyFont="1" applyBorder="1" applyAlignment="1">
      <alignment wrapText="1"/>
    </xf>
    <xf numFmtId="0" fontId="0" fillId="0" borderId="27" xfId="0" applyBorder="1"/>
    <xf numFmtId="0" fontId="2" fillId="0" borderId="23" xfId="1" applyBorder="1"/>
    <xf numFmtId="0" fontId="2" fillId="0" borderId="23" xfId="1" quotePrefix="1" applyBorder="1"/>
    <xf numFmtId="0" fontId="2" fillId="0" borderId="23" xfId="1" quotePrefix="1" applyBorder="1" applyAlignment="1">
      <alignment horizontal="left" vertical="center"/>
    </xf>
    <xf numFmtId="1" fontId="13" fillId="2" borderId="14" xfId="0" applyNumberFormat="1" applyFont="1" applyFill="1" applyBorder="1" applyAlignment="1">
      <alignment horizontal="center" vertical="center"/>
    </xf>
    <xf numFmtId="1" fontId="13" fillId="0" borderId="14" xfId="0" applyNumberFormat="1" applyFont="1" applyBorder="1" applyAlignment="1">
      <alignment horizontal="center" wrapText="1"/>
    </xf>
    <xf numFmtId="0" fontId="0" fillId="2" borderId="0" xfId="0" applyFill="1" applyAlignment="1">
      <alignment horizontal="right"/>
    </xf>
    <xf numFmtId="0" fontId="0" fillId="2" borderId="14" xfId="0" applyFill="1" applyBorder="1" applyAlignment="1">
      <alignment horizontal="center"/>
    </xf>
    <xf numFmtId="0" fontId="14" fillId="0" borderId="14" xfId="0" applyFont="1" applyBorder="1" applyAlignment="1">
      <alignment horizontal="center" vertical="center" wrapText="1"/>
    </xf>
    <xf numFmtId="0" fontId="9" fillId="0" borderId="14" xfId="0" applyFont="1" applyBorder="1" applyAlignment="1">
      <alignment horizontal="center" vertical="center" wrapText="1"/>
    </xf>
    <xf numFmtId="0" fontId="15" fillId="0" borderId="14" xfId="0" applyFont="1" applyBorder="1" applyAlignment="1">
      <alignment horizontal="center" vertical="center" wrapText="1"/>
    </xf>
    <xf numFmtId="2" fontId="0" fillId="0" borderId="14" xfId="0" applyNumberFormat="1" applyBorder="1" applyAlignment="1">
      <alignment horizontal="center"/>
    </xf>
    <xf numFmtId="0" fontId="0" fillId="2" borderId="14" xfId="0" applyFill="1" applyBorder="1"/>
    <xf numFmtId="166" fontId="0" fillId="2" borderId="14" xfId="0" applyNumberFormat="1" applyFill="1" applyBorder="1" applyAlignment="1">
      <alignment horizontal="center"/>
    </xf>
    <xf numFmtId="0" fontId="0" fillId="4" borderId="14" xfId="0" applyFill="1" applyBorder="1"/>
    <xf numFmtId="41" fontId="0" fillId="4" borderId="14" xfId="0" applyNumberFormat="1" applyFill="1" applyBorder="1"/>
    <xf numFmtId="10" fontId="0" fillId="3" borderId="14" xfId="0" applyNumberFormat="1" applyFill="1" applyBorder="1" applyAlignment="1">
      <alignment horizontal="center"/>
    </xf>
    <xf numFmtId="43" fontId="0" fillId="0" borderId="14" xfId="0" applyNumberFormat="1" applyBorder="1" applyAlignment="1">
      <alignment horizontal="center" vertical="center"/>
    </xf>
    <xf numFmtId="43" fontId="0" fillId="0" borderId="14" xfId="0" applyNumberFormat="1" applyBorder="1" applyAlignment="1">
      <alignment vertical="center"/>
    </xf>
    <xf numFmtId="165" fontId="0" fillId="4" borderId="14" xfId="0" applyNumberFormat="1" applyFill="1" applyBorder="1" applyAlignment="1">
      <alignment horizontal="center"/>
    </xf>
    <xf numFmtId="2" fontId="1" fillId="0" borderId="14" xfId="0" applyNumberFormat="1" applyFont="1" applyBorder="1" applyAlignment="1">
      <alignment horizontal="center"/>
    </xf>
    <xf numFmtId="0" fontId="5" fillId="0" borderId="10" xfId="0" applyFont="1" applyBorder="1" applyAlignment="1">
      <alignment horizontal="center" vertical="center"/>
    </xf>
    <xf numFmtId="0" fontId="1" fillId="0" borderId="0" xfId="0" applyFont="1" applyAlignment="1">
      <alignment horizontal="center"/>
    </xf>
    <xf numFmtId="0" fontId="0" fillId="2" borderId="13" xfId="0" applyFill="1" applyBorder="1" applyAlignment="1">
      <alignment horizontal="center" vertical="center"/>
    </xf>
    <xf numFmtId="0" fontId="0" fillId="2" borderId="13" xfId="0" applyFill="1" applyBorder="1" applyAlignment="1">
      <alignment horizontal="center"/>
    </xf>
    <xf numFmtId="0" fontId="5" fillId="0" borderId="0" xfId="0" applyFont="1" applyAlignment="1">
      <alignment vertical="center"/>
    </xf>
    <xf numFmtId="0" fontId="27" fillId="7" borderId="0" xfId="0" applyFont="1" applyFill="1" applyAlignment="1">
      <alignment horizontal="center"/>
    </xf>
    <xf numFmtId="2" fontId="0" fillId="0" borderId="14" xfId="0" applyNumberFormat="1" applyBorder="1" applyAlignment="1">
      <alignment horizontal="center" vertical="center"/>
    </xf>
    <xf numFmtId="0" fontId="0" fillId="7" borderId="21" xfId="0" applyFill="1" applyBorder="1" applyAlignment="1">
      <alignment horizontal="center"/>
    </xf>
    <xf numFmtId="0" fontId="4" fillId="0" borderId="21" xfId="0" applyFont="1" applyBorder="1" applyAlignment="1">
      <alignment horizontal="center"/>
    </xf>
    <xf numFmtId="0" fontId="0" fillId="0" borderId="21" xfId="0" applyBorder="1" applyAlignment="1">
      <alignment horizontal="center"/>
    </xf>
    <xf numFmtId="2" fontId="0" fillId="0" borderId="20" xfId="0" applyNumberFormat="1" applyBorder="1" applyAlignment="1">
      <alignment horizontal="center" vertical="center"/>
    </xf>
    <xf numFmtId="1" fontId="0" fillId="0" borderId="14" xfId="0" applyNumberFormat="1" applyBorder="1" applyAlignment="1">
      <alignment horizontal="center"/>
    </xf>
    <xf numFmtId="1" fontId="1" fillId="0" borderId="14" xfId="0" applyNumberFormat="1" applyFont="1" applyBorder="1" applyAlignment="1">
      <alignment horizontal="center"/>
    </xf>
    <xf numFmtId="0" fontId="4" fillId="0" borderId="14" xfId="0" applyFont="1" applyBorder="1" applyAlignment="1">
      <alignment horizontal="center"/>
    </xf>
    <xf numFmtId="43" fontId="0" fillId="0" borderId="0" xfId="0" applyNumberFormat="1" applyAlignment="1">
      <alignment vertical="center"/>
    </xf>
    <xf numFmtId="0" fontId="0" fillId="4" borderId="0" xfId="0" applyFill="1"/>
    <xf numFmtId="0" fontId="5" fillId="2" borderId="0" xfId="0" applyFont="1" applyFill="1"/>
    <xf numFmtId="0" fontId="1" fillId="0" borderId="0" xfId="0" applyFont="1" applyAlignment="1">
      <alignment horizontal="left" vertical="center"/>
    </xf>
    <xf numFmtId="41" fontId="0" fillId="2" borderId="14" xfId="0" applyNumberFormat="1" applyFill="1" applyBorder="1"/>
    <xf numFmtId="1" fontId="6" fillId="2" borderId="14" xfId="0" applyNumberFormat="1" applyFont="1" applyFill="1" applyBorder="1" applyAlignment="1">
      <alignment horizontal="center" vertical="center"/>
    </xf>
    <xf numFmtId="1" fontId="22" fillId="2" borderId="14" xfId="0" applyNumberFormat="1" applyFont="1" applyFill="1" applyBorder="1" applyAlignment="1">
      <alignment horizontal="center" vertical="center"/>
    </xf>
    <xf numFmtId="0" fontId="14" fillId="3" borderId="14" xfId="0" applyFont="1" applyFill="1" applyBorder="1" applyAlignment="1">
      <alignment horizontal="center" vertical="center"/>
    </xf>
    <xf numFmtId="0" fontId="23" fillId="5" borderId="14" xfId="0" applyFont="1" applyFill="1" applyBorder="1" applyAlignment="1">
      <alignment horizontal="center"/>
    </xf>
    <xf numFmtId="1" fontId="6" fillId="2" borderId="14" xfId="0" applyNumberFormat="1" applyFont="1" applyFill="1" applyBorder="1" applyAlignment="1">
      <alignment horizontal="center" vertical="center" wrapText="1"/>
    </xf>
    <xf numFmtId="42" fontId="13" fillId="2" borderId="14" xfId="0" applyNumberFormat="1" applyFont="1" applyFill="1" applyBorder="1" applyAlignment="1">
      <alignment horizontal="center" vertical="center"/>
    </xf>
    <xf numFmtId="49" fontId="0" fillId="0" borderId="0" xfId="0" applyNumberFormat="1" applyAlignment="1">
      <alignment horizontal="center"/>
    </xf>
    <xf numFmtId="1" fontId="6" fillId="2" borderId="0" xfId="0" applyNumberFormat="1" applyFont="1" applyFill="1" applyAlignment="1">
      <alignment horizontal="center" vertical="center" wrapText="1"/>
    </xf>
    <xf numFmtId="49" fontId="0" fillId="2" borderId="0" xfId="0" applyNumberFormat="1" applyFill="1" applyAlignment="1">
      <alignment horizontal="center"/>
    </xf>
    <xf numFmtId="42" fontId="22" fillId="2" borderId="14" xfId="0" applyNumberFormat="1" applyFont="1" applyFill="1" applyBorder="1" applyAlignment="1">
      <alignment horizontal="center" vertical="center"/>
    </xf>
    <xf numFmtId="42" fontId="6" fillId="2" borderId="14" xfId="0" applyNumberFormat="1" applyFont="1" applyFill="1" applyBorder="1" applyAlignment="1">
      <alignment horizontal="center" vertical="center" wrapText="1"/>
    </xf>
    <xf numFmtId="42" fontId="7" fillId="2" borderId="14" xfId="0" applyNumberFormat="1" applyFont="1" applyFill="1" applyBorder="1" applyAlignment="1">
      <alignment horizontal="center" vertical="center"/>
    </xf>
    <xf numFmtId="2" fontId="0" fillId="2" borderId="0" xfId="0" applyNumberFormat="1" applyFill="1" applyAlignment="1">
      <alignment horizontal="center" vertical="center"/>
    </xf>
    <xf numFmtId="0" fontId="5" fillId="3" borderId="16" xfId="0" applyFont="1" applyFill="1" applyBorder="1" applyAlignment="1">
      <alignment horizontal="center" vertical="center" wrapText="1"/>
    </xf>
    <xf numFmtId="0" fontId="5" fillId="0" borderId="15" xfId="0" applyFont="1" applyBorder="1" applyAlignment="1">
      <alignment horizontal="left" vertical="center"/>
    </xf>
    <xf numFmtId="1" fontId="13" fillId="2" borderId="13" xfId="0" applyNumberFormat="1" applyFont="1" applyFill="1" applyBorder="1" applyAlignment="1">
      <alignment horizontal="center" vertical="center"/>
    </xf>
    <xf numFmtId="1" fontId="13" fillId="0" borderId="13" xfId="0" applyNumberFormat="1" applyFont="1" applyBorder="1" applyAlignment="1">
      <alignment horizontal="center" vertical="center" wrapText="1"/>
    </xf>
    <xf numFmtId="0" fontId="5" fillId="0" borderId="17" xfId="0" applyFont="1" applyBorder="1" applyAlignment="1">
      <alignment horizontal="left" vertical="center"/>
    </xf>
    <xf numFmtId="1" fontId="13" fillId="2" borderId="24" xfId="0" applyNumberFormat="1" applyFont="1" applyFill="1" applyBorder="1" applyAlignment="1">
      <alignment horizontal="center" vertical="center"/>
    </xf>
    <xf numFmtId="1" fontId="13" fillId="0" borderId="24" xfId="0" applyNumberFormat="1" applyFont="1" applyBorder="1" applyAlignment="1">
      <alignment horizontal="center" vertical="center" wrapText="1"/>
    </xf>
    <xf numFmtId="1" fontId="13" fillId="2" borderId="16" xfId="0" applyNumberFormat="1" applyFont="1" applyFill="1" applyBorder="1" applyAlignment="1">
      <alignment horizontal="center" vertical="center"/>
    </xf>
    <xf numFmtId="1" fontId="13" fillId="0" borderId="15" xfId="0" applyNumberFormat="1" applyFont="1" applyBorder="1" applyAlignment="1">
      <alignment horizontal="center" wrapText="1"/>
    </xf>
    <xf numFmtId="42" fontId="13" fillId="6" borderId="13" xfId="0" applyNumberFormat="1" applyFont="1" applyFill="1" applyBorder="1" applyAlignment="1">
      <alignment horizontal="center" vertical="center"/>
    </xf>
    <xf numFmtId="42" fontId="7" fillId="2" borderId="13" xfId="0" applyNumberFormat="1" applyFont="1" applyFill="1" applyBorder="1" applyAlignment="1">
      <alignment horizontal="center" vertical="center"/>
    </xf>
    <xf numFmtId="0" fontId="5" fillId="2" borderId="24" xfId="0" applyFont="1" applyFill="1" applyBorder="1" applyAlignment="1">
      <alignment horizontal="center" vertical="center" wrapText="1"/>
    </xf>
    <xf numFmtId="1" fontId="22" fillId="2" borderId="15" xfId="0" applyNumberFormat="1" applyFont="1" applyFill="1" applyBorder="1" applyAlignment="1">
      <alignment horizontal="center" vertical="center"/>
    </xf>
    <xf numFmtId="1" fontId="13" fillId="0" borderId="13" xfId="0" applyNumberFormat="1" applyFont="1" applyBorder="1" applyAlignment="1">
      <alignment horizontal="center" wrapText="1"/>
    </xf>
    <xf numFmtId="1" fontId="6" fillId="0" borderId="14" xfId="0" applyNumberFormat="1" applyFont="1" applyBorder="1" applyAlignment="1">
      <alignment horizontal="center" vertical="center" wrapText="1"/>
    </xf>
    <xf numFmtId="0" fontId="28" fillId="5" borderId="14" xfId="0" applyFont="1" applyFill="1" applyBorder="1"/>
    <xf numFmtId="1" fontId="18" fillId="2" borderId="13" xfId="0" applyNumberFormat="1" applyFont="1" applyFill="1" applyBorder="1" applyAlignment="1">
      <alignment horizontal="center" vertical="center"/>
    </xf>
    <xf numFmtId="1" fontId="17" fillId="2" borderId="13" xfId="0" applyNumberFormat="1" applyFont="1" applyFill="1" applyBorder="1" applyAlignment="1">
      <alignment horizontal="center" vertical="center"/>
    </xf>
    <xf numFmtId="42" fontId="13" fillId="6" borderId="15" xfId="0" applyNumberFormat="1" applyFont="1" applyFill="1" applyBorder="1" applyAlignment="1">
      <alignment horizontal="center" vertical="center"/>
    </xf>
    <xf numFmtId="42" fontId="6" fillId="2" borderId="15" xfId="0" applyNumberFormat="1" applyFont="1" applyFill="1" applyBorder="1" applyAlignment="1">
      <alignment horizontal="center" vertical="center" wrapText="1"/>
    </xf>
    <xf numFmtId="49" fontId="0" fillId="0" borderId="17" xfId="0" applyNumberFormat="1" applyBorder="1" applyAlignment="1">
      <alignment horizontal="center"/>
    </xf>
    <xf numFmtId="49" fontId="0" fillId="0" borderId="15" xfId="0" applyNumberFormat="1" applyBorder="1" applyAlignment="1">
      <alignment horizontal="center"/>
    </xf>
    <xf numFmtId="0" fontId="5" fillId="0" borderId="13" xfId="0" applyFont="1" applyBorder="1" applyAlignment="1">
      <alignment horizontal="left" vertical="center"/>
    </xf>
    <xf numFmtId="1" fontId="13" fillId="2" borderId="0" xfId="0" applyNumberFormat="1" applyFont="1" applyFill="1" applyAlignment="1">
      <alignment wrapText="1"/>
    </xf>
    <xf numFmtId="1" fontId="13" fillId="0" borderId="0" xfId="0" applyNumberFormat="1" applyFont="1" applyAlignment="1">
      <alignment horizontal="center" wrapText="1"/>
    </xf>
    <xf numFmtId="0" fontId="23" fillId="2" borderId="24" xfId="0" applyFont="1" applyFill="1" applyBorder="1"/>
    <xf numFmtId="42" fontId="13" fillId="2" borderId="24" xfId="0" applyNumberFormat="1" applyFont="1" applyFill="1" applyBorder="1" applyAlignment="1">
      <alignment wrapText="1"/>
    </xf>
    <xf numFmtId="1" fontId="13" fillId="2" borderId="24" xfId="0" applyNumberFormat="1" applyFont="1" applyFill="1" applyBorder="1" applyAlignment="1">
      <alignment wrapText="1"/>
    </xf>
    <xf numFmtId="1" fontId="13" fillId="0" borderId="24" xfId="0" applyNumberFormat="1" applyFont="1" applyBorder="1" applyAlignment="1">
      <alignment horizontal="center" wrapText="1"/>
    </xf>
    <xf numFmtId="0" fontId="0" fillId="0" borderId="22" xfId="0" applyBorder="1" applyAlignment="1">
      <alignment horizontal="center" vertical="center"/>
    </xf>
    <xf numFmtId="0" fontId="5" fillId="0" borderId="22" xfId="0" applyFont="1" applyBorder="1" applyAlignment="1">
      <alignment horizontal="left" vertical="center"/>
    </xf>
    <xf numFmtId="0" fontId="5" fillId="2" borderId="25" xfId="0" applyFont="1" applyFill="1" applyBorder="1" applyAlignment="1">
      <alignment horizontal="center" vertical="center" wrapText="1"/>
    </xf>
    <xf numFmtId="0" fontId="23" fillId="5" borderId="24" xfId="0" applyFont="1" applyFill="1" applyBorder="1"/>
    <xf numFmtId="42" fontId="13" fillId="2" borderId="24" xfId="0" applyNumberFormat="1" applyFont="1" applyFill="1" applyBorder="1" applyAlignment="1">
      <alignment horizontal="center" vertical="center"/>
    </xf>
    <xf numFmtId="1" fontId="22" fillId="2" borderId="24" xfId="0" applyNumberFormat="1" applyFont="1" applyFill="1" applyBorder="1" applyAlignment="1">
      <alignment horizontal="center" vertical="center"/>
    </xf>
    <xf numFmtId="0" fontId="0" fillId="0" borderId="0" xfId="0" applyAlignment="1">
      <alignment horizontal="left"/>
    </xf>
    <xf numFmtId="0" fontId="0" fillId="0" borderId="0" xfId="0" applyAlignment="1">
      <alignment horizontal="right" vertical="center"/>
    </xf>
    <xf numFmtId="0" fontId="4" fillId="0" borderId="0" xfId="0" applyFont="1" applyAlignment="1">
      <alignment horizontal="left"/>
    </xf>
    <xf numFmtId="0" fontId="0" fillId="8" borderId="14" xfId="0" applyFill="1" applyBorder="1" applyAlignment="1">
      <alignment horizontal="center"/>
    </xf>
    <xf numFmtId="0" fontId="0" fillId="8" borderId="14" xfId="0" applyFill="1" applyBorder="1" applyAlignment="1">
      <alignment horizontal="center" vertical="center"/>
    </xf>
    <xf numFmtId="0" fontId="1" fillId="8" borderId="14" xfId="0" applyFont="1" applyFill="1" applyBorder="1" applyAlignment="1">
      <alignment horizontal="center" vertical="center"/>
    </xf>
    <xf numFmtId="42" fontId="18" fillId="6" borderId="14" xfId="0" applyNumberFormat="1" applyFont="1" applyFill="1" applyBorder="1" applyAlignment="1">
      <alignment horizontal="center" vertical="center"/>
    </xf>
    <xf numFmtId="42" fontId="17" fillId="6" borderId="14" xfId="0" applyNumberFormat="1" applyFont="1" applyFill="1" applyBorder="1" applyAlignment="1">
      <alignment horizontal="center" vertical="center"/>
    </xf>
    <xf numFmtId="0" fontId="1" fillId="0" borderId="0" xfId="0" applyFont="1" applyAlignment="1">
      <alignment horizontal="right" vertical="center"/>
    </xf>
    <xf numFmtId="0" fontId="5" fillId="0" borderId="0" xfId="0" applyFont="1" applyAlignment="1">
      <alignment horizontal="right" vertical="center"/>
    </xf>
    <xf numFmtId="43" fontId="0" fillId="8" borderId="14" xfId="0" applyNumberFormat="1" applyFill="1" applyBorder="1" applyAlignment="1">
      <alignment vertical="center"/>
    </xf>
    <xf numFmtId="42" fontId="23" fillId="5" borderId="13" xfId="0" applyNumberFormat="1" applyFont="1" applyFill="1" applyBorder="1" applyAlignment="1">
      <alignment horizontal="left"/>
    </xf>
    <xf numFmtId="42" fontId="23" fillId="5" borderId="14" xfId="0" applyNumberFormat="1" applyFont="1" applyFill="1" applyBorder="1" applyAlignment="1">
      <alignment vertical="center"/>
    </xf>
    <xf numFmtId="0" fontId="23" fillId="5" borderId="14" xfId="0" applyFont="1" applyFill="1" applyBorder="1" applyAlignment="1">
      <alignment vertical="center"/>
    </xf>
    <xf numFmtId="0" fontId="1" fillId="2" borderId="24" xfId="0" applyFont="1" applyFill="1" applyBorder="1" applyAlignment="1">
      <alignment horizontal="center" wrapText="1"/>
    </xf>
    <xf numFmtId="0" fontId="1" fillId="2" borderId="16" xfId="0" applyFont="1" applyFill="1" applyBorder="1" applyAlignment="1">
      <alignment horizontal="center" wrapText="1"/>
    </xf>
    <xf numFmtId="0" fontId="23" fillId="3" borderId="13" xfId="0" applyFont="1" applyFill="1" applyBorder="1"/>
    <xf numFmtId="1" fontId="13" fillId="3" borderId="13" xfId="0" applyNumberFormat="1" applyFont="1" applyFill="1" applyBorder="1" applyAlignment="1">
      <alignment horizontal="center" vertical="center"/>
    </xf>
    <xf numFmtId="1" fontId="13" fillId="3" borderId="13" xfId="0" applyNumberFormat="1" applyFont="1" applyFill="1" applyBorder="1" applyAlignment="1">
      <alignment horizontal="center" vertical="center" wrapText="1"/>
    </xf>
    <xf numFmtId="1" fontId="13" fillId="2" borderId="17" xfId="0" applyNumberFormat="1" applyFont="1" applyFill="1" applyBorder="1" applyAlignment="1">
      <alignment horizontal="center" vertical="center"/>
    </xf>
    <xf numFmtId="0" fontId="0" fillId="0" borderId="24" xfId="0" applyBorder="1" applyAlignment="1">
      <alignment horizontal="center" vertical="center"/>
    </xf>
    <xf numFmtId="0" fontId="0" fillId="0" borderId="16" xfId="0" applyBorder="1" applyAlignment="1">
      <alignment horizontal="center" vertical="center"/>
    </xf>
    <xf numFmtId="1" fontId="23" fillId="3" borderId="13" xfId="0" applyNumberFormat="1" applyFont="1" applyFill="1" applyBorder="1"/>
    <xf numFmtId="42" fontId="18" fillId="6" borderId="13" xfId="0" applyNumberFormat="1" applyFont="1" applyFill="1" applyBorder="1" applyAlignment="1">
      <alignment horizontal="center" vertical="center"/>
    </xf>
    <xf numFmtId="165" fontId="0" fillId="4" borderId="14" xfId="0" applyNumberFormat="1" applyFill="1" applyBorder="1" applyAlignment="1">
      <alignment horizontal="center" vertical="center"/>
    </xf>
    <xf numFmtId="42" fontId="6" fillId="2" borderId="24" xfId="0" applyNumberFormat="1" applyFont="1" applyFill="1" applyBorder="1" applyAlignment="1">
      <alignment horizontal="center" vertical="center" wrapText="1"/>
    </xf>
    <xf numFmtId="49" fontId="0" fillId="2" borderId="17" xfId="0" applyNumberFormat="1" applyFill="1" applyBorder="1" applyAlignment="1">
      <alignment horizontal="center"/>
    </xf>
    <xf numFmtId="1" fontId="13" fillId="2" borderId="24" xfId="0" applyNumberFormat="1" applyFont="1" applyFill="1" applyBorder="1" applyAlignment="1">
      <alignment horizontal="center" wrapText="1"/>
    </xf>
    <xf numFmtId="1" fontId="6" fillId="2" borderId="0" xfId="0" applyNumberFormat="1" applyFont="1" applyFill="1" applyAlignment="1">
      <alignment horizontal="center" wrapText="1"/>
    </xf>
    <xf numFmtId="0" fontId="28" fillId="2" borderId="0" xfId="0" applyFont="1" applyFill="1"/>
    <xf numFmtId="1" fontId="18" fillId="3" borderId="13" xfId="0" applyNumberFormat="1" applyFont="1" applyFill="1" applyBorder="1" applyAlignment="1">
      <alignment horizontal="center" vertical="center"/>
    </xf>
    <xf numFmtId="1" fontId="17" fillId="3" borderId="14" xfId="0" applyNumberFormat="1" applyFont="1" applyFill="1" applyBorder="1" applyAlignment="1">
      <alignment horizontal="center" vertical="center"/>
    </xf>
    <xf numFmtId="42" fontId="13" fillId="3" borderId="14" xfId="0" applyNumberFormat="1" applyFont="1" applyFill="1" applyBorder="1" applyAlignment="1">
      <alignment horizontal="center" vertical="center" wrapText="1"/>
    </xf>
    <xf numFmtId="42" fontId="13" fillId="3" borderId="13" xfId="0" applyNumberFormat="1" applyFont="1" applyFill="1" applyBorder="1" applyAlignment="1">
      <alignment horizontal="center" vertical="center"/>
    </xf>
    <xf numFmtId="42" fontId="13" fillId="3" borderId="13" xfId="0" applyNumberFormat="1" applyFont="1" applyFill="1" applyBorder="1" applyAlignment="1">
      <alignment horizontal="center" vertical="center" wrapText="1"/>
    </xf>
    <xf numFmtId="42" fontId="13" fillId="2" borderId="13" xfId="0" applyNumberFormat="1" applyFont="1" applyFill="1" applyBorder="1" applyAlignment="1">
      <alignment horizontal="center" vertical="center"/>
    </xf>
    <xf numFmtId="0" fontId="23" fillId="5" borderId="26" xfId="0" applyFont="1" applyFill="1" applyBorder="1"/>
    <xf numFmtId="42" fontId="13" fillId="2" borderId="27" xfId="0" applyNumberFormat="1" applyFont="1" applyFill="1" applyBorder="1" applyAlignment="1">
      <alignment horizontal="center" vertical="center"/>
    </xf>
    <xf numFmtId="42" fontId="22" fillId="2" borderId="27" xfId="0" applyNumberFormat="1" applyFont="1" applyFill="1" applyBorder="1" applyAlignment="1">
      <alignment horizontal="center" vertical="center"/>
    </xf>
    <xf numFmtId="0" fontId="0" fillId="0" borderId="13" xfId="0" applyBorder="1" applyAlignment="1">
      <alignment horizontal="center" vertical="center"/>
    </xf>
    <xf numFmtId="1" fontId="29" fillId="3" borderId="13" xfId="0" applyNumberFormat="1" applyFont="1" applyFill="1" applyBorder="1"/>
    <xf numFmtId="0" fontId="14" fillId="0" borderId="0" xfId="0" applyFont="1" applyAlignment="1">
      <alignment horizontal="right" vertical="center" wrapText="1"/>
    </xf>
    <xf numFmtId="42" fontId="6" fillId="3" borderId="1" xfId="0" applyNumberFormat="1" applyFont="1" applyFill="1" applyBorder="1" applyAlignment="1">
      <alignment horizontal="center" vertical="center"/>
    </xf>
    <xf numFmtId="17" fontId="5" fillId="3" borderId="1" xfId="0" applyNumberFormat="1" applyFont="1" applyFill="1" applyBorder="1" applyAlignment="1">
      <alignment horizontal="center" vertical="center"/>
    </xf>
    <xf numFmtId="17" fontId="5" fillId="2" borderId="1" xfId="0" applyNumberFormat="1" applyFont="1" applyFill="1" applyBorder="1" applyAlignment="1">
      <alignment horizontal="center" vertical="center"/>
    </xf>
    <xf numFmtId="1" fontId="23" fillId="2" borderId="13" xfId="0" applyNumberFormat="1" applyFont="1" applyFill="1" applyBorder="1"/>
    <xf numFmtId="9" fontId="6" fillId="3" borderId="16" xfId="0" applyNumberFormat="1" applyFont="1" applyFill="1" applyBorder="1" applyAlignment="1">
      <alignment horizontal="center" vertical="center"/>
    </xf>
    <xf numFmtId="0" fontId="11" fillId="0" borderId="24" xfId="0" applyFont="1" applyBorder="1" applyAlignment="1">
      <alignment horizontal="center" vertical="center"/>
    </xf>
    <xf numFmtId="1" fontId="10" fillId="2" borderId="17" xfId="0" applyNumberFormat="1" applyFont="1" applyFill="1" applyBorder="1" applyAlignment="1">
      <alignment horizontal="center" vertical="center"/>
    </xf>
    <xf numFmtId="0" fontId="3" fillId="0" borderId="14" xfId="0" applyFont="1" applyBorder="1" applyAlignment="1">
      <alignment horizontal="left" vertical="center"/>
    </xf>
    <xf numFmtId="0" fontId="30" fillId="2" borderId="17" xfId="0" applyFont="1" applyFill="1" applyBorder="1"/>
    <xf numFmtId="0" fontId="28" fillId="2" borderId="14" xfId="0" applyFont="1" applyFill="1" applyBorder="1"/>
    <xf numFmtId="1" fontId="6" fillId="2" borderId="14" xfId="0" applyNumberFormat="1" applyFont="1" applyFill="1" applyBorder="1" applyAlignment="1">
      <alignment horizontal="center" wrapText="1"/>
    </xf>
    <xf numFmtId="1" fontId="6" fillId="0" borderId="14" xfId="0" applyNumberFormat="1" applyFont="1" applyBorder="1" applyAlignment="1">
      <alignment horizontal="center" wrapText="1"/>
    </xf>
    <xf numFmtId="0" fontId="25" fillId="2" borderId="0" xfId="0" applyFont="1" applyFill="1" applyAlignment="1">
      <alignment vertical="center"/>
    </xf>
    <xf numFmtId="0" fontId="0" fillId="0" borderId="24" xfId="0" applyBorder="1" applyAlignment="1">
      <alignment horizontal="center"/>
    </xf>
    <xf numFmtId="49" fontId="0" fillId="3" borderId="14" xfId="0" applyNumberFormat="1" applyFill="1" applyBorder="1" applyAlignment="1">
      <alignment horizontal="center" vertical="center"/>
    </xf>
    <xf numFmtId="10" fontId="1" fillId="0" borderId="14" xfId="0" applyNumberFormat="1" applyFont="1" applyBorder="1" applyAlignment="1">
      <alignment horizontal="center" vertical="center"/>
    </xf>
    <xf numFmtId="0" fontId="0" fillId="3" borderId="15" xfId="0" applyFill="1" applyBorder="1" applyAlignment="1">
      <alignment horizontal="center" vertical="center"/>
    </xf>
    <xf numFmtId="9" fontId="0" fillId="3" borderId="15" xfId="0" applyNumberFormat="1" applyFill="1" applyBorder="1" applyAlignment="1">
      <alignment horizontal="center" vertical="center"/>
    </xf>
    <xf numFmtId="44" fontId="0" fillId="0" borderId="14" xfId="0" applyNumberFormat="1" applyBorder="1"/>
    <xf numFmtId="0" fontId="3" fillId="0" borderId="0" xfId="0" applyFont="1" applyAlignment="1">
      <alignment horizontal="left" vertical="center"/>
    </xf>
    <xf numFmtId="44" fontId="1" fillId="0" borderId="0" xfId="0" applyNumberFormat="1" applyFont="1"/>
    <xf numFmtId="42" fontId="6" fillId="2" borderId="1" xfId="0" applyNumberFormat="1" applyFont="1" applyFill="1" applyBorder="1" applyAlignment="1">
      <alignment horizontal="center" vertical="center"/>
    </xf>
    <xf numFmtId="42" fontId="0" fillId="0" borderId="14" xfId="0" applyNumberFormat="1" applyBorder="1"/>
    <xf numFmtId="0" fontId="22" fillId="2" borderId="0" xfId="0" applyFont="1" applyFill="1" applyAlignment="1">
      <alignment vertical="center" wrapText="1"/>
    </xf>
    <xf numFmtId="0" fontId="2" fillId="0" borderId="0" xfId="1" applyAlignment="1">
      <alignment horizontal="center"/>
    </xf>
    <xf numFmtId="42" fontId="0" fillId="0" borderId="0" xfId="0" applyNumberFormat="1"/>
    <xf numFmtId="42" fontId="1" fillId="0" borderId="0" xfId="0" applyNumberFormat="1" applyFont="1"/>
    <xf numFmtId="0" fontId="0" fillId="3" borderId="14" xfId="0" applyFill="1" applyBorder="1"/>
    <xf numFmtId="42" fontId="0" fillId="3" borderId="14" xfId="0" applyNumberFormat="1" applyFill="1" applyBorder="1"/>
    <xf numFmtId="9" fontId="0" fillId="0" borderId="14" xfId="0" applyNumberFormat="1" applyBorder="1"/>
    <xf numFmtId="9" fontId="0" fillId="0" borderId="0" xfId="0" applyNumberFormat="1"/>
    <xf numFmtId="0" fontId="1" fillId="2" borderId="0" xfId="0" applyFont="1" applyFill="1" applyAlignment="1">
      <alignment horizontal="right" vertical="center" wrapText="1"/>
    </xf>
    <xf numFmtId="0" fontId="31" fillId="0" borderId="0" xfId="1" applyFont="1" applyAlignment="1">
      <alignment horizontal="center"/>
    </xf>
    <xf numFmtId="0" fontId="2" fillId="0" borderId="0" xfId="1"/>
    <xf numFmtId="0" fontId="2" fillId="2" borderId="0" xfId="1" applyFill="1" applyAlignment="1">
      <alignment vertical="center"/>
    </xf>
    <xf numFmtId="0" fontId="0" fillId="2" borderId="23" xfId="0" applyFill="1" applyBorder="1"/>
    <xf numFmtId="0" fontId="0" fillId="2" borderId="22" xfId="0" applyFill="1" applyBorder="1"/>
    <xf numFmtId="9" fontId="0" fillId="2" borderId="0" xfId="0" applyNumberFormat="1" applyFill="1" applyAlignment="1">
      <alignment horizontal="center" vertical="center" wrapText="1"/>
    </xf>
    <xf numFmtId="0" fontId="0" fillId="2" borderId="26" xfId="0" applyFill="1" applyBorder="1" applyAlignment="1">
      <alignment wrapText="1"/>
    </xf>
    <xf numFmtId="0" fontId="0" fillId="2" borderId="27" xfId="0" applyFill="1" applyBorder="1" applyAlignment="1">
      <alignment wrapText="1"/>
    </xf>
    <xf numFmtId="0" fontId="0" fillId="2" borderId="18" xfId="0" applyFill="1" applyBorder="1" applyAlignment="1">
      <alignment wrapText="1"/>
    </xf>
    <xf numFmtId="0" fontId="0" fillId="2" borderId="22" xfId="0" applyFill="1" applyBorder="1" applyAlignment="1">
      <alignment wrapText="1"/>
    </xf>
    <xf numFmtId="0" fontId="0" fillId="2" borderId="25" xfId="0" applyFill="1" applyBorder="1" applyAlignment="1">
      <alignment wrapText="1"/>
    </xf>
    <xf numFmtId="0" fontId="0" fillId="2" borderId="19" xfId="0" applyFill="1" applyBorder="1" applyAlignment="1">
      <alignment wrapText="1"/>
    </xf>
    <xf numFmtId="0" fontId="14" fillId="2" borderId="0" xfId="0" applyFont="1" applyFill="1" applyAlignment="1">
      <alignment horizontal="right" vertical="center" wrapText="1"/>
    </xf>
    <xf numFmtId="0" fontId="1" fillId="2" borderId="0" xfId="0" applyFont="1" applyFill="1"/>
    <xf numFmtId="17" fontId="0" fillId="2" borderId="0" xfId="0" applyNumberFormat="1" applyFill="1"/>
    <xf numFmtId="0" fontId="6" fillId="2" borderId="14" xfId="0" applyFont="1" applyFill="1" applyBorder="1" applyAlignment="1">
      <alignment horizontal="center" vertical="center" wrapText="1"/>
    </xf>
    <xf numFmtId="0" fontId="5" fillId="2" borderId="18" xfId="0" applyFont="1" applyFill="1" applyBorder="1" applyAlignment="1">
      <alignment horizontal="center" vertical="center" wrapText="1"/>
    </xf>
    <xf numFmtId="9" fontId="6" fillId="2" borderId="22" xfId="0" applyNumberFormat="1" applyFont="1" applyFill="1" applyBorder="1" applyAlignment="1">
      <alignment horizontal="center" vertical="center"/>
    </xf>
    <xf numFmtId="9" fontId="6" fillId="2" borderId="19" xfId="0" applyNumberFormat="1" applyFont="1" applyFill="1" applyBorder="1" applyAlignment="1">
      <alignment horizontal="center" vertical="center"/>
    </xf>
    <xf numFmtId="167" fontId="6" fillId="3" borderId="16" xfId="0" applyNumberFormat="1" applyFont="1" applyFill="1" applyBorder="1" applyAlignment="1">
      <alignment horizontal="center" vertical="center"/>
    </xf>
    <xf numFmtId="167" fontId="6" fillId="3" borderId="14" xfId="0" applyNumberFormat="1" applyFont="1" applyFill="1" applyBorder="1" applyAlignment="1">
      <alignment horizontal="center" vertical="center"/>
    </xf>
    <xf numFmtId="167" fontId="7" fillId="3" borderId="14" xfId="0" applyNumberFormat="1" applyFont="1" applyFill="1" applyBorder="1" applyAlignment="1">
      <alignment horizontal="center" vertical="center"/>
    </xf>
    <xf numFmtId="167" fontId="5" fillId="0" borderId="17" xfId="0" applyNumberFormat="1" applyFont="1" applyBorder="1" applyAlignment="1">
      <alignment horizontal="center" vertical="center" wrapText="1"/>
    </xf>
    <xf numFmtId="0" fontId="14" fillId="2" borderId="22" xfId="0" applyFont="1" applyFill="1" applyBorder="1" applyAlignment="1">
      <alignment horizontal="center" vertical="center" wrapText="1"/>
    </xf>
    <xf numFmtId="0" fontId="14" fillId="2" borderId="26" xfId="0" applyFont="1" applyFill="1" applyBorder="1" applyAlignment="1">
      <alignment horizontal="center" vertical="center" wrapText="1"/>
    </xf>
    <xf numFmtId="167" fontId="5" fillId="0" borderId="22" xfId="0" applyNumberFormat="1" applyFont="1" applyBorder="1" applyAlignment="1">
      <alignment horizontal="center" vertical="center" wrapText="1"/>
    </xf>
    <xf numFmtId="0" fontId="6" fillId="2" borderId="23" xfId="0" applyFont="1" applyFill="1" applyBorder="1" applyAlignment="1">
      <alignment horizontal="center" vertical="center" wrapText="1"/>
    </xf>
    <xf numFmtId="0" fontId="0" fillId="2" borderId="17" xfId="0" applyFill="1" applyBorder="1"/>
    <xf numFmtId="0" fontId="5" fillId="2" borderId="16" xfId="0" applyFont="1" applyFill="1" applyBorder="1" applyAlignment="1">
      <alignment horizontal="left" vertical="center" wrapText="1"/>
    </xf>
    <xf numFmtId="42" fontId="0" fillId="2" borderId="14" xfId="0" applyNumberFormat="1" applyFill="1" applyBorder="1"/>
    <xf numFmtId="42" fontId="1" fillId="0" borderId="17" xfId="0" applyNumberFormat="1" applyFont="1" applyBorder="1"/>
    <xf numFmtId="42" fontId="1" fillId="0" borderId="24" xfId="0" applyNumberFormat="1" applyFont="1" applyBorder="1"/>
    <xf numFmtId="42" fontId="1" fillId="0" borderId="16" xfId="0" applyNumberFormat="1" applyFont="1" applyBorder="1"/>
    <xf numFmtId="0" fontId="17" fillId="0" borderId="0" xfId="0" applyFont="1" applyAlignment="1">
      <alignment horizontal="left"/>
    </xf>
    <xf numFmtId="0" fontId="4" fillId="0" borderId="0" xfId="0" applyFont="1" applyAlignment="1">
      <alignment vertical="center" wrapText="1"/>
    </xf>
    <xf numFmtId="0" fontId="2" fillId="0" borderId="5" xfId="1" applyBorder="1"/>
    <xf numFmtId="0" fontId="0" fillId="2" borderId="6" xfId="0" applyFill="1" applyBorder="1"/>
    <xf numFmtId="0" fontId="25" fillId="0" borderId="0" xfId="0" applyFont="1" applyAlignment="1">
      <alignment vertical="top"/>
    </xf>
    <xf numFmtId="0" fontId="0" fillId="2" borderId="21" xfId="0" applyFill="1" applyBorder="1"/>
    <xf numFmtId="0" fontId="0" fillId="7" borderId="0" xfId="0" applyFill="1"/>
    <xf numFmtId="0" fontId="7" fillId="0" borderId="0" xfId="0" applyFont="1" applyAlignment="1">
      <alignment vertical="center"/>
    </xf>
    <xf numFmtId="0" fontId="0" fillId="0" borderId="0" xfId="0" applyAlignment="1">
      <alignment horizontal="center" vertical="center" wrapText="1"/>
    </xf>
    <xf numFmtId="0" fontId="9" fillId="0" borderId="0" xfId="0" applyFont="1" applyAlignment="1">
      <alignment horizontal="center" vertical="center" wrapText="1"/>
    </xf>
    <xf numFmtId="0" fontId="0" fillId="0" borderId="28" xfId="0" applyBorder="1"/>
    <xf numFmtId="2" fontId="0" fillId="0" borderId="0" xfId="0" applyNumberFormat="1" applyAlignment="1">
      <alignment horizontal="center"/>
    </xf>
    <xf numFmtId="2" fontId="1" fillId="0" borderId="0" xfId="0" applyNumberFormat="1" applyFont="1" applyAlignment="1">
      <alignment horizontal="center"/>
    </xf>
    <xf numFmtId="2" fontId="4" fillId="0" borderId="0" xfId="0" applyNumberFormat="1" applyFont="1" applyAlignment="1">
      <alignment horizontal="center"/>
    </xf>
    <xf numFmtId="0" fontId="0" fillId="0" borderId="29" xfId="0" applyBorder="1"/>
    <xf numFmtId="0" fontId="26" fillId="0" borderId="0" xfId="0" applyFont="1" applyAlignment="1">
      <alignment horizontal="center" vertical="center"/>
    </xf>
    <xf numFmtId="0" fontId="4" fillId="0" borderId="0" xfId="0" applyFont="1" applyAlignment="1">
      <alignment wrapText="1"/>
    </xf>
    <xf numFmtId="0" fontId="0" fillId="7" borderId="0" xfId="0" applyFill="1" applyAlignment="1">
      <alignment horizontal="center"/>
    </xf>
    <xf numFmtId="0" fontId="4" fillId="0" borderId="0" xfId="0" applyFont="1" applyAlignment="1">
      <alignment horizontal="center"/>
    </xf>
    <xf numFmtId="0" fontId="0" fillId="2" borderId="8" xfId="0" applyFill="1" applyBorder="1"/>
    <xf numFmtId="0" fontId="5" fillId="2" borderId="27" xfId="0" applyFont="1" applyFill="1" applyBorder="1" applyAlignment="1">
      <alignment horizontal="center" vertical="center" wrapText="1"/>
    </xf>
    <xf numFmtId="1" fontId="13" fillId="2" borderId="17" xfId="0" applyNumberFormat="1" applyFont="1" applyFill="1" applyBorder="1" applyAlignment="1">
      <alignment horizontal="left" vertical="center"/>
    </xf>
    <xf numFmtId="0" fontId="32" fillId="2" borderId="24" xfId="1" applyFont="1" applyFill="1" applyBorder="1" applyAlignment="1">
      <alignment horizontal="center" vertical="center" wrapText="1"/>
    </xf>
    <xf numFmtId="0" fontId="24" fillId="0" borderId="17" xfId="0" applyFont="1" applyBorder="1" applyAlignment="1">
      <alignment horizontal="center" vertical="center"/>
    </xf>
    <xf numFmtId="0" fontId="3" fillId="0" borderId="24" xfId="0" applyFont="1" applyBorder="1" applyAlignment="1">
      <alignment horizontal="center" vertical="center"/>
    </xf>
    <xf numFmtId="0" fontId="0" fillId="0" borderId="16" xfId="0" applyBorder="1"/>
    <xf numFmtId="0" fontId="4" fillId="0" borderId="0" xfId="0" applyFont="1" applyAlignment="1">
      <alignment vertical="center"/>
    </xf>
    <xf numFmtId="0" fontId="5" fillId="3" borderId="7"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1" fillId="3" borderId="14" xfId="0" applyFont="1" applyFill="1" applyBorder="1" applyAlignment="1">
      <alignment horizontal="center" wrapText="1"/>
    </xf>
    <xf numFmtId="0" fontId="8" fillId="2" borderId="14" xfId="0" applyFont="1" applyFill="1" applyBorder="1" applyAlignment="1">
      <alignment horizontal="center" vertical="center" wrapText="1"/>
    </xf>
    <xf numFmtId="0" fontId="8" fillId="2" borderId="14" xfId="0" applyFont="1" applyFill="1" applyBorder="1" applyAlignment="1">
      <alignment vertical="center" wrapText="1"/>
    </xf>
    <xf numFmtId="0" fontId="0" fillId="0" borderId="14" xfId="0" applyBorder="1" applyAlignment="1">
      <alignment wrapText="1"/>
    </xf>
    <xf numFmtId="0" fontId="0" fillId="0" borderId="14" xfId="0" applyBorder="1" applyAlignment="1">
      <alignment horizontal="center" vertical="center" wrapText="1"/>
    </xf>
    <xf numFmtId="9" fontId="5" fillId="2" borderId="14" xfId="0" applyNumberFormat="1" applyFont="1" applyFill="1" applyBorder="1" applyAlignment="1">
      <alignment horizontal="center" vertical="center" wrapText="1"/>
    </xf>
    <xf numFmtId="9" fontId="0" fillId="2" borderId="14" xfId="0" applyNumberFormat="1" applyFill="1" applyBorder="1" applyAlignment="1">
      <alignment horizontal="center" vertical="center" wrapText="1"/>
    </xf>
    <xf numFmtId="0" fontId="12" fillId="0" borderId="14" xfId="0" applyFont="1" applyBorder="1" applyAlignment="1">
      <alignment horizontal="center" vertical="center" wrapText="1"/>
    </xf>
    <xf numFmtId="0" fontId="4" fillId="0" borderId="14" xfId="0" applyFont="1" applyBorder="1" applyAlignment="1">
      <alignment vertical="center" wrapText="1"/>
    </xf>
    <xf numFmtId="0" fontId="5" fillId="0" borderId="14" xfId="0" applyFont="1" applyBorder="1" applyAlignment="1">
      <alignment horizontal="center" vertical="center" wrapText="1"/>
    </xf>
    <xf numFmtId="0" fontId="1" fillId="0" borderId="14" xfId="0" applyFont="1" applyBorder="1" applyAlignment="1">
      <alignment horizontal="center" wrapText="1"/>
    </xf>
    <xf numFmtId="9" fontId="7" fillId="2" borderId="17" xfId="0" applyNumberFormat="1" applyFont="1" applyFill="1" applyBorder="1" applyAlignment="1">
      <alignment horizontal="center" vertical="center" wrapText="1"/>
    </xf>
    <xf numFmtId="0" fontId="7" fillId="0" borderId="24" xfId="0" applyFont="1" applyBorder="1" applyAlignment="1">
      <alignment wrapText="1"/>
    </xf>
    <xf numFmtId="0" fontId="7" fillId="0" borderId="16" xfId="0" applyFont="1" applyBorder="1" applyAlignment="1">
      <alignment wrapText="1"/>
    </xf>
    <xf numFmtId="9" fontId="7" fillId="2" borderId="26" xfId="0" applyNumberFormat="1" applyFont="1" applyFill="1" applyBorder="1" applyAlignment="1">
      <alignment horizontal="center" vertical="center" wrapText="1"/>
    </xf>
    <xf numFmtId="0" fontId="7" fillId="0" borderId="27" xfId="0" applyFont="1" applyBorder="1" applyAlignment="1">
      <alignment wrapText="1"/>
    </xf>
    <xf numFmtId="0" fontId="7" fillId="0" borderId="18" xfId="0" applyFont="1" applyBorder="1" applyAlignment="1">
      <alignment wrapText="1"/>
    </xf>
    <xf numFmtId="0" fontId="10" fillId="0" borderId="14" xfId="0" applyFont="1" applyBorder="1" applyAlignment="1">
      <alignment horizontal="center" vertical="center" wrapText="1"/>
    </xf>
    <xf numFmtId="0" fontId="27" fillId="0" borderId="14" xfId="0" applyFont="1" applyBorder="1" applyAlignment="1">
      <alignment vertical="center" wrapText="1"/>
    </xf>
    <xf numFmtId="0" fontId="1" fillId="0" borderId="14" xfId="0" applyFont="1" applyBorder="1" applyAlignment="1">
      <alignment wrapText="1"/>
    </xf>
    <xf numFmtId="0" fontId="5" fillId="0" borderId="15" xfId="0" applyFont="1" applyBorder="1" applyAlignment="1">
      <alignment horizontal="center" vertical="center" wrapText="1"/>
    </xf>
    <xf numFmtId="0" fontId="1" fillId="0" borderId="15" xfId="0" applyFont="1" applyBorder="1" applyAlignment="1">
      <alignment horizontal="center" wrapText="1"/>
    </xf>
    <xf numFmtId="0" fontId="5" fillId="3" borderId="13" xfId="0" applyFont="1" applyFill="1" applyBorder="1" applyAlignment="1">
      <alignment horizontal="center" vertical="center" wrapText="1"/>
    </xf>
    <xf numFmtId="0" fontId="1" fillId="3" borderId="13" xfId="0" applyFont="1" applyFill="1" applyBorder="1" applyAlignment="1">
      <alignment horizontal="center" wrapText="1"/>
    </xf>
    <xf numFmtId="0" fontId="5" fillId="2" borderId="0" xfId="0" applyFont="1" applyFill="1" applyAlignment="1">
      <alignment vertical="center" wrapText="1"/>
    </xf>
    <xf numFmtId="0" fontId="5" fillId="0" borderId="0" xfId="0" applyFont="1" applyAlignment="1">
      <alignment vertical="center" wrapText="1"/>
    </xf>
    <xf numFmtId="164" fontId="1" fillId="2" borderId="0" xfId="0" applyNumberFormat="1" applyFont="1" applyFill="1" applyAlignment="1">
      <alignment horizontal="center" vertical="center" wrapText="1"/>
    </xf>
    <xf numFmtId="0" fontId="0" fillId="2" borderId="17" xfId="0" applyFill="1" applyBorder="1" applyAlignment="1">
      <alignment vertical="center" wrapText="1"/>
    </xf>
    <xf numFmtId="0" fontId="0" fillId="0" borderId="24" xfId="0" applyBorder="1" applyAlignment="1">
      <alignment vertical="center" wrapText="1"/>
    </xf>
    <xf numFmtId="0" fontId="0" fillId="0" borderId="16" xfId="0" applyBorder="1" applyAlignment="1">
      <alignment vertical="center" wrapText="1"/>
    </xf>
    <xf numFmtId="0" fontId="1" fillId="2" borderId="0" xfId="0" applyFont="1" applyFill="1" applyAlignment="1">
      <alignment horizontal="right" vertical="center" wrapText="1"/>
    </xf>
    <xf numFmtId="0" fontId="1" fillId="0" borderId="21" xfId="0" applyFont="1" applyBorder="1" applyAlignment="1">
      <alignment horizontal="right" vertical="center" wrapText="1"/>
    </xf>
    <xf numFmtId="42" fontId="1" fillId="3" borderId="2" xfId="0" applyNumberFormat="1" applyFont="1" applyFill="1" applyBorder="1" applyAlignment="1">
      <alignment horizontal="left" vertical="center" wrapText="1"/>
    </xf>
    <xf numFmtId="0" fontId="1" fillId="3" borderId="4" xfId="0" applyFont="1" applyFill="1" applyBorder="1" applyAlignment="1">
      <alignment horizontal="left" vertical="center" wrapText="1"/>
    </xf>
    <xf numFmtId="0" fontId="0" fillId="3" borderId="2" xfId="0" applyFill="1" applyBorder="1" applyAlignment="1">
      <alignment horizontal="left" vertical="center" wrapText="1"/>
    </xf>
    <xf numFmtId="0" fontId="0" fillId="3" borderId="4" xfId="0" applyFill="1" applyBorder="1" applyAlignment="1">
      <alignment horizontal="left" vertical="center" wrapText="1"/>
    </xf>
    <xf numFmtId="0" fontId="5" fillId="2" borderId="24" xfId="0" applyFont="1" applyFill="1" applyBorder="1" applyAlignment="1">
      <alignment horizontal="center" vertical="center" wrapText="1"/>
    </xf>
    <xf numFmtId="0" fontId="1" fillId="2" borderId="24" xfId="0" applyFont="1" applyFill="1" applyBorder="1" applyAlignment="1">
      <alignment horizontal="center" wrapText="1"/>
    </xf>
    <xf numFmtId="0" fontId="1" fillId="2" borderId="16" xfId="0" applyFont="1" applyFill="1" applyBorder="1" applyAlignment="1">
      <alignment horizontal="center" wrapText="1"/>
    </xf>
    <xf numFmtId="0" fontId="5" fillId="2" borderId="25" xfId="0" applyFont="1" applyFill="1" applyBorder="1" applyAlignment="1">
      <alignment horizontal="center" vertical="center" wrapText="1"/>
    </xf>
    <xf numFmtId="0" fontId="1" fillId="2" borderId="25" xfId="0" applyFont="1" applyFill="1" applyBorder="1" applyAlignment="1">
      <alignment horizontal="center" wrapText="1"/>
    </xf>
    <xf numFmtId="0" fontId="1" fillId="2" borderId="19" xfId="0" applyFont="1" applyFill="1" applyBorder="1" applyAlignment="1">
      <alignment horizontal="center" wrapText="1"/>
    </xf>
    <xf numFmtId="0" fontId="5" fillId="3" borderId="15" xfId="0" applyFont="1" applyFill="1" applyBorder="1" applyAlignment="1">
      <alignment horizontal="center" vertical="center" wrapText="1"/>
    </xf>
    <xf numFmtId="0" fontId="1" fillId="3" borderId="15" xfId="0" applyFont="1" applyFill="1" applyBorder="1" applyAlignment="1">
      <alignment horizontal="center" wrapText="1"/>
    </xf>
    <xf numFmtId="0" fontId="5" fillId="3" borderId="17" xfId="0" applyFont="1" applyFill="1" applyBorder="1" applyAlignment="1">
      <alignment horizontal="center" vertical="center" wrapText="1"/>
    </xf>
    <xf numFmtId="0" fontId="5" fillId="3" borderId="24" xfId="0" applyFont="1" applyFill="1" applyBorder="1" applyAlignment="1">
      <alignment horizontal="center" vertical="center" wrapText="1"/>
    </xf>
    <xf numFmtId="0" fontId="5" fillId="3" borderId="16" xfId="0" applyFont="1" applyFill="1" applyBorder="1" applyAlignment="1">
      <alignment horizontal="center" vertical="center" wrapText="1"/>
    </xf>
    <xf numFmtId="0" fontId="1" fillId="3" borderId="24" xfId="0" applyFont="1" applyFill="1" applyBorder="1" applyAlignment="1">
      <alignment horizontal="center" wrapText="1"/>
    </xf>
    <xf numFmtId="0" fontId="1" fillId="3" borderId="16" xfId="0" applyFont="1" applyFill="1" applyBorder="1" applyAlignment="1">
      <alignment horizontal="center" wrapText="1"/>
    </xf>
    <xf numFmtId="0" fontId="5" fillId="2" borderId="0" xfId="0" applyFont="1" applyFill="1" applyAlignment="1">
      <alignment horizontal="center" vertical="center" wrapText="1"/>
    </xf>
    <xf numFmtId="0" fontId="1" fillId="2" borderId="0" xfId="0" applyFont="1" applyFill="1" applyAlignment="1">
      <alignment horizontal="center" wrapText="1"/>
    </xf>
    <xf numFmtId="0" fontId="10" fillId="0" borderId="17" xfId="0" applyFont="1" applyBorder="1" applyAlignment="1">
      <alignment horizontal="center" vertical="center" wrapText="1"/>
    </xf>
    <xf numFmtId="0" fontId="10" fillId="0" borderId="24" xfId="0" applyFont="1" applyBorder="1" applyAlignment="1">
      <alignment horizontal="center" vertical="center" wrapText="1"/>
    </xf>
    <xf numFmtId="0" fontId="10"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16" xfId="0" applyFont="1" applyBorder="1" applyAlignment="1">
      <alignment horizontal="center" vertical="center" wrapText="1"/>
    </xf>
    <xf numFmtId="0" fontId="10" fillId="0" borderId="22" xfId="0" applyFont="1" applyBorder="1" applyAlignment="1">
      <alignment horizontal="center" vertical="center" wrapText="1"/>
    </xf>
    <xf numFmtId="0" fontId="10" fillId="0" borderId="25" xfId="0" applyFont="1" applyBorder="1" applyAlignment="1">
      <alignment horizontal="center" vertical="center" wrapText="1"/>
    </xf>
    <xf numFmtId="0" fontId="10" fillId="0" borderId="19" xfId="0" applyFont="1" applyBorder="1" applyAlignment="1">
      <alignment horizontal="center" vertical="center" wrapText="1"/>
    </xf>
    <xf numFmtId="0" fontId="12" fillId="3" borderId="17" xfId="0" applyFont="1" applyFill="1" applyBorder="1" applyAlignment="1">
      <alignment horizontal="center" vertical="center" wrapText="1"/>
    </xf>
    <xf numFmtId="0" fontId="12" fillId="3" borderId="24" xfId="0" applyFont="1" applyFill="1" applyBorder="1" applyAlignment="1">
      <alignment horizontal="center" vertical="center" wrapText="1"/>
    </xf>
    <xf numFmtId="0" fontId="12" fillId="3" borderId="16" xfId="0" applyFont="1" applyFill="1" applyBorder="1" applyAlignment="1">
      <alignment horizontal="center" vertical="center" wrapText="1"/>
    </xf>
    <xf numFmtId="0" fontId="5" fillId="0" borderId="22"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19" xfId="0" applyFont="1" applyBorder="1" applyAlignment="1">
      <alignment horizontal="center" vertical="center" wrapText="1"/>
    </xf>
    <xf numFmtId="0" fontId="0" fillId="3" borderId="14" xfId="0" applyFill="1" applyBorder="1" applyAlignment="1">
      <alignment horizontal="center" wrapText="1"/>
    </xf>
    <xf numFmtId="0" fontId="0" fillId="3" borderId="14" xfId="0" applyFill="1" applyBorder="1" applyAlignment="1">
      <alignment wrapText="1"/>
    </xf>
    <xf numFmtId="0" fontId="0" fillId="0" borderId="14" xfId="0" applyBorder="1" applyAlignment="1">
      <alignment horizontal="center" wrapText="1"/>
    </xf>
    <xf numFmtId="0" fontId="4" fillId="0" borderId="17" xfId="0" applyFont="1" applyBorder="1" applyAlignment="1">
      <alignment vertical="center" wrapText="1"/>
    </xf>
    <xf numFmtId="0" fontId="4" fillId="0" borderId="24" xfId="0" applyFont="1" applyBorder="1" applyAlignment="1">
      <alignment wrapText="1"/>
    </xf>
    <xf numFmtId="0" fontId="4" fillId="0" borderId="16" xfId="0" applyFont="1" applyBorder="1" applyAlignment="1">
      <alignment wrapText="1"/>
    </xf>
    <xf numFmtId="0" fontId="4" fillId="0" borderId="24" xfId="0" applyFont="1" applyBorder="1" applyAlignment="1">
      <alignment vertical="center" wrapText="1"/>
    </xf>
    <xf numFmtId="0" fontId="4" fillId="0" borderId="16" xfId="0" applyFont="1" applyBorder="1" applyAlignment="1">
      <alignment vertical="center" wrapText="1"/>
    </xf>
    <xf numFmtId="0" fontId="21" fillId="0" borderId="0" xfId="0" applyFont="1" applyAlignment="1">
      <alignment horizontal="left" vertical="top" wrapText="1"/>
    </xf>
    <xf numFmtId="0" fontId="17" fillId="0" borderId="0" xfId="0" applyFont="1" applyAlignment="1">
      <alignment vertical="top" wrapText="1"/>
    </xf>
    <xf numFmtId="0" fontId="0" fillId="0" borderId="0" xfId="0" applyAlignment="1">
      <alignment vertical="top" wrapText="1"/>
    </xf>
    <xf numFmtId="0" fontId="4" fillId="0" borderId="0" xfId="0" applyFont="1" applyAlignment="1">
      <alignment vertical="center" wrapTex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9" fontId="5" fillId="2" borderId="2" xfId="0" applyNumberFormat="1" applyFont="1" applyFill="1" applyBorder="1" applyAlignment="1">
      <alignment horizontal="center" vertical="center" wrapText="1"/>
    </xf>
    <xf numFmtId="0" fontId="0" fillId="2" borderId="2" xfId="0" applyFill="1" applyBorder="1" applyAlignment="1">
      <alignment horizontal="left" vertical="center" wrapText="1"/>
    </xf>
    <xf numFmtId="0" fontId="0" fillId="2" borderId="4" xfId="0" applyFill="1" applyBorder="1" applyAlignment="1">
      <alignment horizontal="left" vertical="center" wrapText="1"/>
    </xf>
    <xf numFmtId="42" fontId="1" fillId="2" borderId="2" xfId="0" applyNumberFormat="1" applyFont="1" applyFill="1" applyBorder="1" applyAlignment="1">
      <alignment horizontal="left" vertical="center" wrapText="1"/>
    </xf>
    <xf numFmtId="0" fontId="1" fillId="2" borderId="4" xfId="0" applyFont="1" applyFill="1" applyBorder="1" applyAlignment="1">
      <alignment horizontal="left" vertical="center" wrapText="1"/>
    </xf>
    <xf numFmtId="2" fontId="5" fillId="0" borderId="1" xfId="0" applyNumberFormat="1" applyFont="1" applyBorder="1" applyAlignment="1">
      <alignment horizontal="center"/>
    </xf>
    <xf numFmtId="2" fontId="5" fillId="2" borderId="1" xfId="0" applyNumberFormat="1" applyFont="1" applyFill="1" applyBorder="1" applyAlignment="1">
      <alignment horizontal="center" vertical="center"/>
    </xf>
  </cellXfs>
  <cellStyles count="2">
    <cellStyle name="Hyperlink" xfId="1" builtinId="8"/>
    <cellStyle name="Normal" xfId="0" builtinId="0"/>
  </cellStyles>
  <dxfs count="4">
    <dxf>
      <font>
        <color rgb="FFFF0000"/>
      </font>
    </dxf>
    <dxf>
      <font>
        <color theme="0"/>
      </font>
      <fill>
        <patternFill>
          <bgColor rgb="FFFF0000"/>
        </patternFill>
      </fill>
    </dxf>
    <dxf>
      <font>
        <color rgb="FFFF0000"/>
      </font>
    </dxf>
    <dxf>
      <font>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530222</xdr:rowOff>
    </xdr:from>
    <xdr:to>
      <xdr:col>10</xdr:col>
      <xdr:colOff>3174</xdr:colOff>
      <xdr:row>22</xdr:row>
      <xdr:rowOff>152400</xdr:rowOff>
    </xdr:to>
    <xdr:sp macro="" textlink="">
      <xdr:nvSpPr>
        <xdr:cNvPr id="2" name="TextBox 1">
          <a:extLst>
            <a:ext uri="{FF2B5EF4-FFF2-40B4-BE49-F238E27FC236}">
              <a16:creationId xmlns:a16="http://schemas.microsoft.com/office/drawing/2014/main" id="{49B49CC1-8F2E-4459-9B59-B209EB969575}"/>
            </a:ext>
          </a:extLst>
        </xdr:cNvPr>
        <xdr:cNvSpPr txBox="1"/>
      </xdr:nvSpPr>
      <xdr:spPr>
        <a:xfrm>
          <a:off x="0" y="530222"/>
          <a:ext cx="6099174" cy="42894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This tool is designed to allow you</a:t>
          </a:r>
          <a:r>
            <a:rPr lang="en-GB" sz="1100" baseline="0"/>
            <a:t> to establish on a programme basis the product cost (cost price) of an apprenticeship standard excluding end point assessment or including EPA if integrated. </a:t>
          </a:r>
        </a:p>
        <a:p>
          <a:endParaRPr lang="en-GB" sz="1100" baseline="0"/>
        </a:p>
        <a:p>
          <a:r>
            <a:rPr lang="en-GB" sz="1100" baseline="0"/>
            <a:t>This tool is designed to be used for each annual intake within a specific apprenticeship standard. This allows the calculation of costs to be re-established each year and take into account changes in the model and method of delivery and the impact that would have on cost delivery. Workbooks could be combined to establish total costs. </a:t>
          </a:r>
        </a:p>
        <a:p>
          <a:endParaRPr lang="en-GB" sz="1100" baseline="0"/>
        </a:p>
        <a:p>
          <a:r>
            <a:rPr lang="en-GB" sz="1100" baseline="0"/>
            <a:t>When using this the yellow cells are editable and should be updated. You should work through tabs A-E and complete the necessary information. If you have multiple intakes of the programme within the year you can still use this tool, but it is ideally designed to calculate the cost of an individual group programme over the duration of that programme. </a:t>
          </a:r>
        </a:p>
        <a:p>
          <a:endParaRPr lang="en-GB" sz="1100" baseline="0"/>
        </a:p>
        <a:p>
          <a:r>
            <a:rPr lang="en-GB" sz="1100" baseline="0"/>
            <a:t>We'd expect you to use a workbook </a:t>
          </a:r>
          <a:r>
            <a:rPr lang="en-GB" sz="1100" b="1" baseline="0"/>
            <a:t>for each annual intake of a given apprenticeship programme</a:t>
          </a:r>
          <a:r>
            <a:rPr lang="en-GB" sz="1100" baseline="0"/>
            <a:t>. So if you want this to work for multiple programmes you will want to save a different version of this excel workbook per programme. </a:t>
          </a:r>
        </a:p>
        <a:p>
          <a:endParaRPr lang="en-GB" sz="1100" baseline="0"/>
        </a:p>
        <a:p>
          <a:r>
            <a:rPr lang="en-GB" sz="1100" b="1" baseline="0"/>
            <a:t>You should not duplicate any cost anywhere. </a:t>
          </a:r>
          <a:r>
            <a:rPr lang="en-GB" sz="1100" baseline="0"/>
            <a:t>If you have included the full salary of an administrator that does the ILR entry, you would not also have the cost of ILR administration in the individual activities. </a:t>
          </a:r>
        </a:p>
        <a:p>
          <a:endParaRPr lang="en-GB" sz="1100" baseline="0"/>
        </a:p>
        <a:p>
          <a:r>
            <a:rPr lang="en-GB" sz="1100" baseline="0"/>
            <a:t>The tool will not work within google sheets, it is designed for Microsoft excel. </a:t>
          </a:r>
        </a:p>
        <a:p>
          <a:endParaRPr lang="en-GB" sz="1100" baseline="0"/>
        </a:p>
        <a:p>
          <a:r>
            <a:rPr lang="en-GB" sz="1100" baseline="0"/>
            <a:t>David Lockhart-Hawkins 17th April 2025</a:t>
          </a:r>
          <a:endParaRPr lang="en-GB" sz="1100"/>
        </a:p>
      </xdr:txBody>
    </xdr:sp>
    <xdr:clientData/>
  </xdr:twoCellAnchor>
  <xdr:twoCellAnchor editAs="oneCell">
    <xdr:from>
      <xdr:col>10</xdr:col>
      <xdr:colOff>317500</xdr:colOff>
      <xdr:row>0</xdr:row>
      <xdr:rowOff>0</xdr:rowOff>
    </xdr:from>
    <xdr:to>
      <xdr:col>13</xdr:col>
      <xdr:colOff>460928</xdr:colOff>
      <xdr:row>3</xdr:row>
      <xdr:rowOff>130175</xdr:rowOff>
    </xdr:to>
    <xdr:pic>
      <xdr:nvPicPr>
        <xdr:cNvPr id="4" name="Picture 3">
          <a:extLst>
            <a:ext uri="{FF2B5EF4-FFF2-40B4-BE49-F238E27FC236}">
              <a16:creationId xmlns:a16="http://schemas.microsoft.com/office/drawing/2014/main" id="{7FE03C47-66E9-44C2-829F-FB6DDBD9539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13500" y="0"/>
          <a:ext cx="1972228" cy="11779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15</xdr:col>
      <xdr:colOff>65088</xdr:colOff>
      <xdr:row>0</xdr:row>
      <xdr:rowOff>158751</xdr:rowOff>
    </xdr:from>
    <xdr:to>
      <xdr:col>17</xdr:col>
      <xdr:colOff>111125</xdr:colOff>
      <xdr:row>1</xdr:row>
      <xdr:rowOff>606037</xdr:rowOff>
    </xdr:to>
    <xdr:pic>
      <xdr:nvPicPr>
        <xdr:cNvPr id="2" name="Picture 1">
          <a:extLst>
            <a:ext uri="{FF2B5EF4-FFF2-40B4-BE49-F238E27FC236}">
              <a16:creationId xmlns:a16="http://schemas.microsoft.com/office/drawing/2014/main" id="{BAC17623-02FC-EF11-AB67-685D47914A6E}"/>
            </a:ext>
          </a:extLst>
        </xdr:cNvPr>
        <xdr:cNvPicPr>
          <a:picLocks noChangeAspect="1"/>
        </xdr:cNvPicPr>
      </xdr:nvPicPr>
      <xdr:blipFill>
        <a:blip xmlns:r="http://schemas.openxmlformats.org/officeDocument/2006/relationships" r:embed="rId1"/>
        <a:stretch>
          <a:fillRect/>
        </a:stretch>
      </xdr:blipFill>
      <xdr:spPr>
        <a:xfrm>
          <a:off x="19511963" y="158751"/>
          <a:ext cx="2363787" cy="90131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20</xdr:col>
      <xdr:colOff>25400</xdr:colOff>
      <xdr:row>0</xdr:row>
      <xdr:rowOff>0</xdr:rowOff>
    </xdr:from>
    <xdr:to>
      <xdr:col>23</xdr:col>
      <xdr:colOff>57703</xdr:colOff>
      <xdr:row>3</xdr:row>
      <xdr:rowOff>155575</xdr:rowOff>
    </xdr:to>
    <xdr:pic>
      <xdr:nvPicPr>
        <xdr:cNvPr id="3" name="Picture 2">
          <a:extLst>
            <a:ext uri="{FF2B5EF4-FFF2-40B4-BE49-F238E27FC236}">
              <a16:creationId xmlns:a16="http://schemas.microsoft.com/office/drawing/2014/main" id="{E80BC565-76FE-40EE-9563-B1C49FED27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373600" y="0"/>
          <a:ext cx="1975403" cy="11779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19</xdr:col>
      <xdr:colOff>828623</xdr:colOff>
      <xdr:row>0</xdr:row>
      <xdr:rowOff>0</xdr:rowOff>
    </xdr:from>
    <xdr:to>
      <xdr:col>22</xdr:col>
      <xdr:colOff>206613</xdr:colOff>
      <xdr:row>4</xdr:row>
      <xdr:rowOff>19050</xdr:rowOff>
    </xdr:to>
    <xdr:pic>
      <xdr:nvPicPr>
        <xdr:cNvPr id="3" name="Picture 2">
          <a:extLst>
            <a:ext uri="{FF2B5EF4-FFF2-40B4-BE49-F238E27FC236}">
              <a16:creationId xmlns:a16="http://schemas.microsoft.com/office/drawing/2014/main" id="{29A9A538-267C-48B4-B0B4-F28599113B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691173" y="0"/>
          <a:ext cx="1924340" cy="11366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16</xdr:col>
      <xdr:colOff>387350</xdr:colOff>
      <xdr:row>0</xdr:row>
      <xdr:rowOff>0</xdr:rowOff>
    </xdr:from>
    <xdr:to>
      <xdr:col>18</xdr:col>
      <xdr:colOff>216190</xdr:colOff>
      <xdr:row>3</xdr:row>
      <xdr:rowOff>165100</xdr:rowOff>
    </xdr:to>
    <xdr:pic>
      <xdr:nvPicPr>
        <xdr:cNvPr id="3" name="Picture 2">
          <a:extLst>
            <a:ext uri="{FF2B5EF4-FFF2-40B4-BE49-F238E27FC236}">
              <a16:creationId xmlns:a16="http://schemas.microsoft.com/office/drawing/2014/main" id="{68D5AD10-B375-416E-8D6D-83A0942911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497300" y="0"/>
          <a:ext cx="1924340" cy="11366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15</xdr:col>
      <xdr:colOff>161924</xdr:colOff>
      <xdr:row>0</xdr:row>
      <xdr:rowOff>0</xdr:rowOff>
    </xdr:from>
    <xdr:to>
      <xdr:col>17</xdr:col>
      <xdr:colOff>225714</xdr:colOff>
      <xdr:row>4</xdr:row>
      <xdr:rowOff>60269</xdr:rowOff>
    </xdr:to>
    <xdr:pic>
      <xdr:nvPicPr>
        <xdr:cNvPr id="3" name="Picture 2">
          <a:extLst>
            <a:ext uri="{FF2B5EF4-FFF2-40B4-BE49-F238E27FC236}">
              <a16:creationId xmlns:a16="http://schemas.microsoft.com/office/drawing/2014/main" id="{1BC2217D-FB19-409D-8AF7-EDD5B316E8F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465424" y="0"/>
          <a:ext cx="1765590" cy="105086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15</xdr:col>
      <xdr:colOff>63500</xdr:colOff>
      <xdr:row>0</xdr:row>
      <xdr:rowOff>0</xdr:rowOff>
    </xdr:from>
    <xdr:to>
      <xdr:col>17</xdr:col>
      <xdr:colOff>227126</xdr:colOff>
      <xdr:row>2</xdr:row>
      <xdr:rowOff>194381</xdr:rowOff>
    </xdr:to>
    <xdr:pic>
      <xdr:nvPicPr>
        <xdr:cNvPr id="2" name="Picture 1">
          <a:extLst>
            <a:ext uri="{FF2B5EF4-FFF2-40B4-BE49-F238E27FC236}">
              <a16:creationId xmlns:a16="http://schemas.microsoft.com/office/drawing/2014/main" id="{BF4A1D78-AFE0-4038-AC7E-9C7E62F43C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487444" y="0"/>
          <a:ext cx="1927515" cy="1139825"/>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lockharthawkins.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A788D-DB5B-48EB-B086-569E77113AAD}">
  <sheetPr>
    <pageSetUpPr fitToPage="1"/>
  </sheetPr>
  <dimension ref="A1:A26"/>
  <sheetViews>
    <sheetView workbookViewId="0">
      <selection activeCell="P15" sqref="P15"/>
    </sheetView>
  </sheetViews>
  <sheetFormatPr defaultRowHeight="15" x14ac:dyDescent="0.25"/>
  <sheetData>
    <row r="1" spans="1:1" ht="52.5" customHeight="1" x14ac:dyDescent="0.25">
      <c r="A1" s="139" t="s">
        <v>382</v>
      </c>
    </row>
    <row r="26" spans="1:1" x14ac:dyDescent="0.25">
      <c r="A26" t="s">
        <v>367</v>
      </c>
    </row>
  </sheetData>
  <sheetProtection algorithmName="SHA-512" hashValue="6ITFLk4EabqcPPfDq0KwtrLNrk0rVgBfpeiGW8PjV8DBl2vsh+k8FVx6o3vPv5yNZLjvgGU4K0XXCnl6q4Aw1Q==" saltValue="xUCGssxsGpWSEU9FC9guCw==" spinCount="100000" sheet="1" objects="1" scenarios="1"/>
  <pageMargins left="0.7" right="0.7" top="0.75" bottom="0.75" header="0.3" footer="0.3"/>
  <pageSetup paperSize="9" scale="68" fitToHeight="0"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B0688-BADE-46D7-9F87-BA3D9CD8BFBA}">
  <sheetPr>
    <tabColor rgb="FF00B0F0"/>
    <pageSetUpPr fitToPage="1"/>
  </sheetPr>
  <dimension ref="A1:AM180"/>
  <sheetViews>
    <sheetView tabSelected="1" zoomScale="80" zoomScaleNormal="80" workbookViewId="0">
      <pane xSplit="2" ySplit="8" topLeftCell="C9" activePane="bottomRight" state="frozen"/>
      <selection pane="topRight" activeCell="C1" sqref="C1"/>
      <selection pane="bottomLeft" activeCell="A9" sqref="A9"/>
      <selection pane="bottomRight" activeCell="C5" sqref="C5"/>
    </sheetView>
  </sheetViews>
  <sheetFormatPr defaultRowHeight="15" x14ac:dyDescent="0.25"/>
  <cols>
    <col min="3" max="3" width="46" style="13" customWidth="1"/>
    <col min="4" max="4" width="23.28515625" customWidth="1"/>
    <col min="5" max="9" width="18.7109375" style="5" customWidth="1"/>
    <col min="10" max="11" width="18.7109375" customWidth="1"/>
    <col min="12" max="13" width="18.7109375" style="21" customWidth="1"/>
    <col min="14" max="19" width="17.28515625" customWidth="1"/>
    <col min="20" max="20" width="17.28515625" hidden="1" customWidth="1"/>
    <col min="21" max="31" width="9.140625" hidden="1" customWidth="1"/>
    <col min="32" max="32" width="0" hidden="1" customWidth="1"/>
  </cols>
  <sheetData>
    <row r="1" spans="1:39" ht="36" customHeight="1" x14ac:dyDescent="0.25">
      <c r="A1" s="278" t="s">
        <v>355</v>
      </c>
      <c r="B1" s="2"/>
      <c r="C1" s="256" t="s">
        <v>392</v>
      </c>
      <c r="D1" s="1"/>
      <c r="E1" s="3"/>
      <c r="F1" s="3"/>
      <c r="G1" s="3"/>
      <c r="H1" s="3"/>
      <c r="I1" s="3"/>
      <c r="J1" s="1"/>
      <c r="K1" s="1"/>
      <c r="L1" s="7"/>
      <c r="M1" s="7"/>
      <c r="O1" s="1"/>
      <c r="P1" s="1"/>
      <c r="Q1" s="7" t="s">
        <v>364</v>
      </c>
      <c r="R1" s="1"/>
      <c r="S1" s="1"/>
      <c r="T1" s="1"/>
      <c r="U1" s="1"/>
      <c r="V1" s="1"/>
      <c r="W1" s="1"/>
      <c r="X1" s="1"/>
      <c r="Y1" s="1"/>
      <c r="Z1" s="1"/>
      <c r="AA1" s="1"/>
      <c r="AB1" s="1"/>
      <c r="AC1" s="1"/>
      <c r="AD1" s="1"/>
      <c r="AE1" s="1"/>
      <c r="AF1" s="1"/>
      <c r="AG1" s="1"/>
      <c r="AH1" s="1"/>
      <c r="AI1" s="1"/>
      <c r="AJ1" s="1"/>
      <c r="AK1" s="1"/>
      <c r="AL1" s="1"/>
      <c r="AM1" s="1"/>
    </row>
    <row r="2" spans="1:39" ht="50.25" customHeight="1" x14ac:dyDescent="0.25">
      <c r="A2" s="1"/>
      <c r="B2" s="367"/>
      <c r="C2" s="368"/>
      <c r="D2" s="370" t="s">
        <v>380</v>
      </c>
      <c r="E2" s="371"/>
      <c r="F2" s="371"/>
      <c r="G2" s="371"/>
      <c r="H2" s="371"/>
      <c r="I2" s="371"/>
      <c r="J2" s="371"/>
      <c r="K2" s="371"/>
      <c r="L2" s="371"/>
      <c r="M2" s="371"/>
      <c r="N2" s="372"/>
      <c r="O2" s="3" t="s">
        <v>381</v>
      </c>
      <c r="P2" s="1"/>
      <c r="Q2" s="1"/>
      <c r="R2" s="1"/>
      <c r="S2" s="1"/>
      <c r="T2" s="1"/>
      <c r="U2" s="289" t="s">
        <v>291</v>
      </c>
      <c r="V2" s="1"/>
      <c r="W2" s="1"/>
      <c r="X2" s="1"/>
      <c r="Y2" s="1"/>
      <c r="Z2" s="1"/>
      <c r="AA2" s="1"/>
      <c r="AB2" s="1"/>
      <c r="AC2" s="1"/>
      <c r="AD2" s="1"/>
      <c r="AE2" s="1"/>
      <c r="AF2" s="1"/>
      <c r="AG2" s="1"/>
      <c r="AH2" s="1"/>
      <c r="AI2" s="1"/>
      <c r="AJ2" s="1"/>
      <c r="AK2" s="1"/>
      <c r="AL2" s="1"/>
      <c r="AM2" s="1"/>
    </row>
    <row r="3" spans="1:39" ht="15.75" customHeight="1" thickBot="1" x14ac:dyDescent="0.3">
      <c r="A3" s="1"/>
      <c r="B3" s="368"/>
      <c r="C3" s="368"/>
      <c r="D3" s="4"/>
      <c r="E3" s="39"/>
      <c r="F3" s="3"/>
      <c r="G3" s="3"/>
      <c r="H3" s="40"/>
      <c r="I3" s="3"/>
      <c r="J3" s="1"/>
      <c r="K3" s="1"/>
      <c r="L3" s="7"/>
      <c r="M3" s="7"/>
      <c r="O3" s="1"/>
      <c r="P3" s="1"/>
      <c r="Q3" s="1"/>
      <c r="R3" s="1"/>
      <c r="S3" s="1"/>
      <c r="T3" s="1"/>
      <c r="U3" s="1"/>
      <c r="V3" s="1"/>
      <c r="W3" s="1"/>
      <c r="X3" s="1"/>
      <c r="Y3" s="1"/>
      <c r="Z3" s="1"/>
      <c r="AA3" s="1"/>
      <c r="AB3" s="1"/>
      <c r="AC3" s="1"/>
      <c r="AD3" s="1"/>
      <c r="AE3" s="1"/>
      <c r="AF3" s="1"/>
      <c r="AG3" s="1"/>
      <c r="AH3" s="1"/>
      <c r="AI3" s="1"/>
      <c r="AJ3" s="1"/>
      <c r="AK3" s="1"/>
      <c r="AL3" s="1"/>
      <c r="AM3" s="1"/>
    </row>
    <row r="4" spans="1:39" ht="39" customHeight="1" thickBot="1" x14ac:dyDescent="0.35">
      <c r="A4" s="1"/>
      <c r="B4" s="6"/>
      <c r="C4" s="16" t="s">
        <v>22</v>
      </c>
      <c r="D4" s="339" t="s">
        <v>386</v>
      </c>
      <c r="E4" s="340"/>
      <c r="F4" s="340"/>
      <c r="G4" s="341"/>
      <c r="H4" s="40"/>
      <c r="I4" s="42" t="s">
        <v>17</v>
      </c>
      <c r="J4" s="22">
        <v>1</v>
      </c>
      <c r="K4" s="1"/>
      <c r="L4" s="4"/>
      <c r="M4" s="24" t="s">
        <v>0</v>
      </c>
      <c r="N4" s="244">
        <v>14000</v>
      </c>
      <c r="P4" s="42" t="s">
        <v>21</v>
      </c>
      <c r="Q4" s="22" t="s">
        <v>391</v>
      </c>
      <c r="R4" s="1"/>
      <c r="S4" s="1"/>
      <c r="T4" s="1"/>
      <c r="U4" s="1">
        <f>D11+D12</f>
        <v>24</v>
      </c>
      <c r="V4" s="1"/>
      <c r="W4" s="1" cm="1">
        <f t="array" ref="W4">_xlfn.IFS(AND(U4 &gt;= 12, U4 &lt; 13), 1, AND(U4 &gt;= 13, U4 &lt;= 24), 2, AND(U4 &gt;= 25, U4 &lt;= 36), 3, AND(U4 &gt;= 37, U4 &lt;= 48), 4, AND(U4 &gt;= 49, U4 &lt;= 60), 5, AND(U4 &gt;= 61, U4 &lt;= 72), 6, AND(U4 &gt;= 73, U4 &lt;= 84), 7, TRUE, 8)</f>
        <v>2</v>
      </c>
      <c r="X4" s="1"/>
      <c r="Y4" s="1"/>
      <c r="Z4" s="1"/>
      <c r="AA4" s="1"/>
      <c r="AB4" s="1"/>
      <c r="AC4" s="1"/>
      <c r="AD4" s="1"/>
      <c r="AE4" s="1"/>
      <c r="AF4" s="1"/>
      <c r="AG4" s="1"/>
      <c r="AH4" s="1"/>
      <c r="AI4" s="1"/>
      <c r="AJ4" s="1"/>
      <c r="AK4" s="1"/>
      <c r="AL4" s="1"/>
      <c r="AM4" s="1"/>
    </row>
    <row r="5" spans="1:39" ht="39" customHeight="1" thickBot="1" x14ac:dyDescent="0.35">
      <c r="A5" s="1"/>
      <c r="B5" s="6"/>
      <c r="C5" s="16" t="s">
        <v>30</v>
      </c>
      <c r="D5" s="339" t="s">
        <v>386</v>
      </c>
      <c r="E5" s="340"/>
      <c r="F5" s="340"/>
      <c r="G5" s="341"/>
      <c r="H5" s="40"/>
      <c r="I5" s="42" t="s">
        <v>18</v>
      </c>
      <c r="J5" s="245">
        <v>45901</v>
      </c>
      <c r="K5" s="1"/>
      <c r="L5" s="4"/>
      <c r="M5" s="24" t="s">
        <v>31</v>
      </c>
      <c r="N5" s="244">
        <v>12000</v>
      </c>
      <c r="O5" s="1"/>
      <c r="P5" s="1"/>
      <c r="Q5" s="1"/>
      <c r="R5" s="1"/>
      <c r="S5" s="1"/>
      <c r="T5" s="1"/>
      <c r="U5" s="1" t="s">
        <v>171</v>
      </c>
      <c r="V5" s="1"/>
      <c r="W5" s="1"/>
      <c r="X5" s="1"/>
      <c r="Y5" s="1"/>
      <c r="Z5" s="1"/>
      <c r="AA5" s="1"/>
      <c r="AB5" s="1"/>
      <c r="AC5" s="1"/>
      <c r="AD5" s="1"/>
      <c r="AE5" s="1"/>
      <c r="AF5" s="1"/>
      <c r="AG5" s="1"/>
      <c r="AH5" s="1"/>
      <c r="AI5" s="1"/>
      <c r="AJ5" s="1"/>
      <c r="AK5" s="1"/>
      <c r="AL5" s="1"/>
      <c r="AM5" s="1"/>
    </row>
    <row r="6" spans="1:39" ht="39" customHeight="1" thickBot="1" x14ac:dyDescent="0.35">
      <c r="A6" s="1"/>
      <c r="B6" s="6"/>
      <c r="C6" s="16" t="s">
        <v>16</v>
      </c>
      <c r="D6" s="336" t="s">
        <v>387</v>
      </c>
      <c r="E6" s="337"/>
      <c r="F6" s="337"/>
      <c r="G6" s="338"/>
      <c r="H6" s="40"/>
      <c r="I6" s="42" t="s">
        <v>288</v>
      </c>
      <c r="J6" s="246">
        <f>EDATE(J5,(D11+D12))</f>
        <v>46631</v>
      </c>
      <c r="K6" s="1"/>
      <c r="L6" s="373" t="s">
        <v>52</v>
      </c>
      <c r="M6" s="374"/>
      <c r="N6" s="244">
        <v>2000</v>
      </c>
      <c r="O6" s="275" t="s">
        <v>33</v>
      </c>
      <c r="P6" s="377" t="s">
        <v>390</v>
      </c>
      <c r="Q6" s="378"/>
      <c r="R6" s="1"/>
      <c r="S6" s="1"/>
      <c r="T6" s="1"/>
      <c r="U6" s="1" t="s">
        <v>172</v>
      </c>
      <c r="V6" s="1"/>
      <c r="W6" s="1"/>
      <c r="X6" s="1"/>
      <c r="Y6" s="1"/>
      <c r="Z6" s="1"/>
      <c r="AA6" s="1"/>
      <c r="AB6" s="1"/>
      <c r="AC6" s="1"/>
      <c r="AD6" s="1"/>
      <c r="AE6" s="1"/>
      <c r="AF6" s="1"/>
      <c r="AG6" s="1"/>
      <c r="AH6" s="1"/>
      <c r="AI6" s="1"/>
      <c r="AJ6" s="1"/>
      <c r="AK6" s="1"/>
      <c r="AL6" s="1"/>
      <c r="AM6" s="1"/>
    </row>
    <row r="7" spans="1:39" ht="39" customHeight="1" thickBot="1" x14ac:dyDescent="0.3">
      <c r="A7" s="1"/>
      <c r="B7" s="1"/>
      <c r="C7" s="16" t="s">
        <v>19</v>
      </c>
      <c r="D7" s="339" t="s">
        <v>388</v>
      </c>
      <c r="E7" s="340"/>
      <c r="F7" s="340"/>
      <c r="G7" s="341"/>
      <c r="H7" s="41"/>
      <c r="I7" s="4" t="s">
        <v>26</v>
      </c>
      <c r="J7" s="430">
        <f>IF(D10="Integrated DA",((D11+D12)/12),(D11/12))</f>
        <v>1.5</v>
      </c>
      <c r="K7" s="1"/>
      <c r="L7" s="4"/>
      <c r="M7" s="24" t="s">
        <v>32</v>
      </c>
      <c r="N7" s="244">
        <v>0</v>
      </c>
      <c r="O7" s="288" t="s">
        <v>287</v>
      </c>
      <c r="P7" s="375" t="str">
        <f>IF(D10="Integrated DA",N19*N6,"N/A")</f>
        <v>N/A</v>
      </c>
      <c r="Q7" s="376"/>
      <c r="R7" s="1"/>
      <c r="S7" s="1"/>
      <c r="T7" s="1"/>
      <c r="U7" s="1"/>
      <c r="V7" s="1"/>
      <c r="W7" s="1"/>
      <c r="X7" s="1"/>
      <c r="Y7" s="1"/>
      <c r="Z7" s="1"/>
      <c r="AA7" s="1"/>
      <c r="AB7" s="1"/>
      <c r="AC7" s="1"/>
      <c r="AD7" s="1"/>
      <c r="AE7" s="1"/>
      <c r="AF7" s="1"/>
      <c r="AG7" s="1"/>
      <c r="AH7" s="1"/>
      <c r="AI7" s="1"/>
      <c r="AJ7" s="1"/>
      <c r="AK7" s="1"/>
      <c r="AL7" s="1"/>
      <c r="AM7" s="1"/>
    </row>
    <row r="8" spans="1:39" ht="39" customHeight="1" thickBot="1" x14ac:dyDescent="0.3">
      <c r="A8" s="1"/>
      <c r="B8" s="1"/>
      <c r="C8" s="16" t="s">
        <v>20</v>
      </c>
      <c r="D8" s="339" t="s">
        <v>389</v>
      </c>
      <c r="E8" s="340"/>
      <c r="F8" s="340"/>
      <c r="G8" s="341"/>
      <c r="H8" s="37"/>
      <c r="I8" s="4" t="s">
        <v>356</v>
      </c>
      <c r="J8" s="430">
        <f>(D11+D12)/12</f>
        <v>2</v>
      </c>
      <c r="K8" s="1"/>
      <c r="L8" s="369"/>
      <c r="M8" s="369"/>
      <c r="N8" s="1"/>
      <c r="O8" s="1"/>
      <c r="P8" s="1"/>
      <c r="Q8" s="1"/>
      <c r="R8" s="1"/>
      <c r="S8" s="1"/>
      <c r="T8" s="1"/>
      <c r="U8" s="1"/>
      <c r="V8" s="1"/>
      <c r="W8" s="1"/>
      <c r="X8" s="1"/>
      <c r="Y8" s="1"/>
      <c r="Z8" s="1"/>
      <c r="AA8" s="1"/>
      <c r="AB8" s="1"/>
      <c r="AC8" s="1"/>
      <c r="AD8" s="1"/>
      <c r="AE8" s="1"/>
      <c r="AF8" s="1"/>
      <c r="AG8" s="1"/>
      <c r="AH8" s="1"/>
      <c r="AI8" s="1"/>
      <c r="AJ8" s="1"/>
      <c r="AK8" s="1"/>
      <c r="AL8" s="1"/>
      <c r="AM8" s="1"/>
    </row>
    <row r="9" spans="1:39" ht="23.25" customHeight="1" x14ac:dyDescent="0.3">
      <c r="A9" s="1"/>
      <c r="B9" s="1"/>
      <c r="C9" s="6"/>
      <c r="D9" s="18"/>
      <c r="E9" s="18"/>
      <c r="F9" s="18"/>
      <c r="G9" s="18"/>
      <c r="H9" s="1"/>
      <c r="I9" s="24"/>
      <c r="J9" s="38"/>
      <c r="K9" s="36"/>
      <c r="L9" s="36"/>
      <c r="M9" s="36"/>
      <c r="N9" s="1"/>
      <c r="O9" s="1"/>
      <c r="P9" s="1"/>
      <c r="Q9" s="1"/>
      <c r="R9" s="1"/>
      <c r="S9" s="1"/>
      <c r="T9" s="1"/>
      <c r="U9" s="1"/>
      <c r="V9" s="1"/>
      <c r="W9" s="1"/>
      <c r="X9" s="1"/>
      <c r="Y9" s="1"/>
      <c r="Z9" s="1"/>
      <c r="AA9" s="1"/>
      <c r="AB9" s="1"/>
      <c r="AC9" s="1"/>
      <c r="AD9" s="1"/>
      <c r="AE9" s="1"/>
      <c r="AF9" s="1"/>
      <c r="AG9" s="1"/>
      <c r="AH9" s="1"/>
      <c r="AI9" s="1"/>
      <c r="AJ9" s="1"/>
      <c r="AK9" s="1"/>
      <c r="AL9" s="1"/>
      <c r="AM9" s="1"/>
    </row>
    <row r="10" spans="1:39" ht="39" customHeight="1" x14ac:dyDescent="0.25">
      <c r="A10" s="1"/>
      <c r="B10" s="1"/>
      <c r="C10" s="16" t="s">
        <v>50</v>
      </c>
      <c r="D10" s="342" t="s">
        <v>172</v>
      </c>
      <c r="E10" s="347"/>
      <c r="F10" s="347"/>
      <c r="G10" s="344" t="s">
        <v>51</v>
      </c>
      <c r="H10" s="345"/>
      <c r="I10" s="345"/>
      <c r="J10" s="345"/>
      <c r="K10" s="346"/>
      <c r="L10" s="346"/>
      <c r="M10" s="346"/>
      <c r="N10" s="346"/>
      <c r="O10" s="346"/>
      <c r="P10" s="346"/>
      <c r="Q10" s="346"/>
      <c r="R10" s="1"/>
      <c r="S10" s="1"/>
      <c r="T10" s="1"/>
      <c r="U10" s="1"/>
      <c r="V10" s="1"/>
      <c r="W10" s="1"/>
      <c r="X10" s="1"/>
      <c r="Y10" s="1"/>
      <c r="Z10" s="1"/>
      <c r="AA10" s="1"/>
      <c r="AB10" s="1"/>
      <c r="AC10" s="1"/>
      <c r="AD10" s="1"/>
      <c r="AE10" s="1"/>
      <c r="AF10" s="1"/>
      <c r="AG10" s="1"/>
      <c r="AH10" s="1"/>
      <c r="AI10" s="1"/>
      <c r="AJ10" s="1"/>
      <c r="AK10" s="1"/>
      <c r="AL10" s="1"/>
      <c r="AM10" s="1"/>
    </row>
    <row r="11" spans="1:39" ht="39" customHeight="1" x14ac:dyDescent="0.25">
      <c r="A11" s="1"/>
      <c r="B11" s="1"/>
      <c r="C11" s="16" t="s">
        <v>23</v>
      </c>
      <c r="D11" s="342">
        <v>18</v>
      </c>
      <c r="E11" s="347"/>
      <c r="F11" s="347"/>
      <c r="G11" s="344" t="s">
        <v>383</v>
      </c>
      <c r="H11" s="345"/>
      <c r="I11" s="345"/>
      <c r="J11" s="345"/>
      <c r="K11" s="346"/>
      <c r="L11" s="346"/>
      <c r="M11" s="346"/>
      <c r="N11" s="346"/>
      <c r="O11" s="346"/>
      <c r="P11" s="346"/>
      <c r="Q11" s="346"/>
      <c r="R11" s="1"/>
      <c r="S11" s="1"/>
      <c r="T11" s="1"/>
      <c r="U11" s="1"/>
      <c r="V11" s="1"/>
      <c r="W11" s="1"/>
      <c r="X11" s="1"/>
      <c r="Y11" s="1"/>
      <c r="Z11" s="1"/>
      <c r="AA11" s="1"/>
      <c r="AB11" s="1"/>
      <c r="AC11" s="1"/>
      <c r="AD11" s="1"/>
      <c r="AE11" s="1"/>
      <c r="AF11" s="1"/>
      <c r="AG11" s="1"/>
      <c r="AH11" s="1"/>
      <c r="AI11" s="1"/>
      <c r="AJ11" s="1"/>
      <c r="AK11" s="1"/>
      <c r="AL11" s="1"/>
      <c r="AM11" s="1"/>
    </row>
    <row r="12" spans="1:39" ht="42" customHeight="1" x14ac:dyDescent="0.25">
      <c r="A12" s="1"/>
      <c r="B12" s="1"/>
      <c r="C12" s="47" t="s">
        <v>24</v>
      </c>
      <c r="D12" s="342">
        <v>6</v>
      </c>
      <c r="E12" s="347"/>
      <c r="F12" s="347"/>
      <c r="G12" s="344" t="s">
        <v>384</v>
      </c>
      <c r="H12" s="345"/>
      <c r="I12" s="345"/>
      <c r="J12" s="345"/>
      <c r="K12" s="346"/>
      <c r="L12" s="346"/>
      <c r="M12" s="346"/>
      <c r="N12" s="346"/>
      <c r="O12" s="346"/>
      <c r="P12" s="346"/>
      <c r="Q12" s="346"/>
      <c r="R12" s="1"/>
      <c r="S12" s="1"/>
      <c r="T12" s="1"/>
      <c r="U12" s="1"/>
      <c r="V12" s="1"/>
      <c r="W12" s="1"/>
      <c r="X12" s="1"/>
      <c r="Y12" s="1"/>
      <c r="Z12" s="1"/>
      <c r="AA12" s="1"/>
      <c r="AB12" s="1"/>
      <c r="AC12" s="1"/>
      <c r="AD12" s="1"/>
      <c r="AE12" s="1"/>
      <c r="AF12" s="1"/>
      <c r="AG12" s="1"/>
      <c r="AH12" s="1"/>
      <c r="AI12" s="1"/>
      <c r="AJ12" s="1"/>
      <c r="AK12" s="1"/>
      <c r="AL12" s="1"/>
      <c r="AM12" s="1"/>
    </row>
    <row r="13" spans="1:39" ht="42" customHeight="1" x14ac:dyDescent="0.25">
      <c r="A13" s="1"/>
      <c r="B13" s="1"/>
      <c r="C13" s="47" t="s">
        <v>140</v>
      </c>
      <c r="D13" s="342">
        <v>60</v>
      </c>
      <c r="E13" s="347"/>
      <c r="F13" s="347"/>
      <c r="G13" s="344" t="s">
        <v>385</v>
      </c>
      <c r="H13" s="345"/>
      <c r="I13" s="345"/>
      <c r="J13" s="345"/>
      <c r="K13" s="346"/>
      <c r="L13" s="346"/>
      <c r="M13" s="346"/>
      <c r="N13" s="346"/>
      <c r="O13" s="346"/>
      <c r="P13" s="346"/>
      <c r="Q13" s="346"/>
      <c r="R13" s="1"/>
      <c r="S13" s="1"/>
      <c r="T13" s="1"/>
      <c r="U13" s="1"/>
      <c r="V13" s="1"/>
      <c r="W13" s="1"/>
      <c r="X13" s="1"/>
      <c r="Y13" s="1"/>
      <c r="Z13" s="1"/>
      <c r="AA13" s="1"/>
      <c r="AB13" s="1"/>
      <c r="AC13" s="1"/>
      <c r="AD13" s="1"/>
      <c r="AE13" s="1"/>
      <c r="AF13" s="1"/>
      <c r="AG13" s="1"/>
      <c r="AH13" s="1"/>
      <c r="AI13" s="1"/>
      <c r="AJ13" s="1"/>
      <c r="AK13" s="1"/>
      <c r="AL13" s="1"/>
      <c r="AM13" s="1"/>
    </row>
    <row r="14" spans="1:39" ht="42" customHeight="1" x14ac:dyDescent="0.25">
      <c r="A14" s="1"/>
      <c r="B14" s="1"/>
      <c r="C14" s="47" t="s">
        <v>245</v>
      </c>
      <c r="D14" s="348">
        <f>M19</f>
        <v>0.73333333333333328</v>
      </c>
      <c r="E14" s="349"/>
      <c r="F14" s="349"/>
      <c r="G14" s="344" t="s">
        <v>70</v>
      </c>
      <c r="H14" s="345"/>
      <c r="I14" s="345"/>
      <c r="J14" s="345"/>
      <c r="K14" s="346"/>
      <c r="L14" s="346"/>
      <c r="M14" s="346"/>
      <c r="N14" s="346"/>
      <c r="O14" s="346"/>
      <c r="P14" s="346"/>
      <c r="Q14" s="346"/>
      <c r="R14" s="1"/>
      <c r="S14" s="1"/>
      <c r="T14" s="1"/>
      <c r="U14" s="1"/>
      <c r="V14" s="1"/>
      <c r="W14" s="1"/>
      <c r="X14" s="1"/>
      <c r="Y14" s="1"/>
      <c r="Z14" s="1"/>
      <c r="AA14" s="1"/>
      <c r="AB14" s="1"/>
      <c r="AC14" s="1"/>
      <c r="AD14" s="1"/>
      <c r="AE14" s="1"/>
      <c r="AF14" s="1"/>
      <c r="AG14" s="1"/>
      <c r="AH14" s="1"/>
      <c r="AI14" s="1"/>
      <c r="AJ14" s="1"/>
      <c r="AK14" s="1"/>
      <c r="AL14" s="1"/>
      <c r="AM14" s="1"/>
    </row>
    <row r="15" spans="1:39" ht="42" customHeight="1" x14ac:dyDescent="0.25">
      <c r="A15" s="1"/>
      <c r="B15" s="1"/>
      <c r="C15" s="47" t="s">
        <v>246</v>
      </c>
      <c r="D15" s="348">
        <v>0.85</v>
      </c>
      <c r="E15" s="349"/>
      <c r="F15" s="349"/>
      <c r="G15" s="344" t="s">
        <v>247</v>
      </c>
      <c r="H15" s="345"/>
      <c r="I15" s="345"/>
      <c r="J15" s="345"/>
      <c r="K15" s="346"/>
      <c r="L15" s="346"/>
      <c r="M15" s="346"/>
      <c r="N15" s="346"/>
      <c r="O15" s="346"/>
      <c r="P15" s="346"/>
      <c r="Q15" s="346"/>
      <c r="R15" s="1"/>
      <c r="S15" s="1"/>
      <c r="T15" s="1"/>
      <c r="U15" s="1"/>
      <c r="V15" s="1"/>
      <c r="W15" s="1"/>
      <c r="X15" s="1"/>
      <c r="Y15" s="1"/>
      <c r="Z15" s="1"/>
      <c r="AA15" s="1"/>
      <c r="AB15" s="1"/>
      <c r="AC15" s="1"/>
      <c r="AD15" s="1"/>
      <c r="AE15" s="1"/>
      <c r="AF15" s="1"/>
      <c r="AG15" s="1"/>
      <c r="AH15" s="1"/>
      <c r="AI15" s="1"/>
      <c r="AJ15" s="1"/>
      <c r="AK15" s="1"/>
      <c r="AL15" s="1"/>
      <c r="AM15" s="1"/>
    </row>
    <row r="16" spans="1:39" ht="42" customHeight="1" x14ac:dyDescent="0.25">
      <c r="A16" s="1"/>
      <c r="B16" s="1"/>
      <c r="C16" s="47"/>
      <c r="D16" s="84"/>
      <c r="E16" s="281"/>
      <c r="F16" s="281"/>
      <c r="G16" s="83"/>
      <c r="H16" s="59"/>
      <c r="I16" s="59"/>
      <c r="J16" s="59"/>
      <c r="K16" s="2"/>
      <c r="L16" s="2"/>
      <c r="M16" s="2"/>
      <c r="N16" s="2"/>
      <c r="O16" s="2"/>
      <c r="P16" s="2"/>
      <c r="Q16" s="2"/>
      <c r="R16" s="1"/>
      <c r="S16" s="1"/>
      <c r="T16" s="1"/>
      <c r="U16" s="1"/>
      <c r="V16" s="1"/>
      <c r="W16" s="1"/>
      <c r="X16" s="1"/>
      <c r="Y16" s="1"/>
      <c r="Z16" s="1"/>
      <c r="AA16" s="1"/>
      <c r="AB16" s="1"/>
      <c r="AC16" s="1"/>
      <c r="AD16" s="1"/>
      <c r="AE16" s="1"/>
      <c r="AF16" s="1"/>
      <c r="AG16" s="1"/>
      <c r="AH16" s="1"/>
      <c r="AI16" s="1"/>
      <c r="AJ16" s="1"/>
      <c r="AK16" s="1"/>
      <c r="AL16" s="1"/>
      <c r="AM16" s="1"/>
    </row>
    <row r="17" spans="1:39" ht="42" customHeight="1" x14ac:dyDescent="0.25">
      <c r="A17" s="1"/>
      <c r="B17" s="303"/>
      <c r="C17" s="304" t="s">
        <v>69</v>
      </c>
      <c r="D17" s="354" t="s">
        <v>361</v>
      </c>
      <c r="E17" s="355"/>
      <c r="F17" s="355"/>
      <c r="G17" s="355"/>
      <c r="H17" s="355"/>
      <c r="I17" s="355"/>
      <c r="J17" s="355"/>
      <c r="K17" s="355"/>
      <c r="L17" s="355"/>
      <c r="M17" s="355"/>
      <c r="N17" s="355"/>
      <c r="O17" s="355"/>
      <c r="P17" s="355"/>
      <c r="Q17" s="356"/>
      <c r="R17" s="1"/>
      <c r="S17" s="1"/>
      <c r="T17" s="1"/>
      <c r="U17" s="1"/>
      <c r="V17" s="1"/>
      <c r="W17" s="1"/>
      <c r="X17" s="1"/>
      <c r="Y17" s="1"/>
      <c r="Z17" s="1"/>
      <c r="AA17" s="1"/>
      <c r="AB17" s="1"/>
      <c r="AC17" s="1"/>
      <c r="AD17" s="1"/>
      <c r="AE17" s="1"/>
      <c r="AF17" s="1"/>
      <c r="AG17" s="1"/>
      <c r="AH17" s="1"/>
      <c r="AI17" s="1"/>
      <c r="AJ17" s="1"/>
      <c r="AK17" s="1"/>
      <c r="AL17" s="1"/>
      <c r="AM17" s="1"/>
    </row>
    <row r="18" spans="1:39" ht="42" customHeight="1" x14ac:dyDescent="0.25">
      <c r="A18" s="1"/>
      <c r="B18" s="279"/>
      <c r="C18" s="291" t="s">
        <v>360</v>
      </c>
      <c r="D18" s="92" t="s">
        <v>58</v>
      </c>
      <c r="E18" s="89" t="s">
        <v>59</v>
      </c>
      <c r="F18" s="89" t="s">
        <v>60</v>
      </c>
      <c r="G18" s="89" t="s">
        <v>61</v>
      </c>
      <c r="H18" s="89" t="s">
        <v>62</v>
      </c>
      <c r="I18" s="89" t="s">
        <v>63</v>
      </c>
      <c r="J18" s="89" t="s">
        <v>64</v>
      </c>
      <c r="K18" s="89" t="s">
        <v>65</v>
      </c>
      <c r="L18" s="89" t="s">
        <v>66</v>
      </c>
      <c r="M18" s="89" t="s">
        <v>3</v>
      </c>
      <c r="N18" s="91" t="s">
        <v>68</v>
      </c>
      <c r="O18" s="282"/>
      <c r="P18" s="283"/>
      <c r="Q18" s="284"/>
      <c r="R18" s="1"/>
      <c r="S18" s="1"/>
      <c r="T18" s="1"/>
      <c r="U18" s="1" t="s">
        <v>67</v>
      </c>
      <c r="V18" s="1"/>
      <c r="W18" s="1"/>
      <c r="X18" s="1"/>
      <c r="Y18" s="1"/>
      <c r="Z18" s="1"/>
      <c r="AA18" s="1"/>
      <c r="AB18" s="1"/>
      <c r="AC18" s="1"/>
      <c r="AD18" s="1"/>
      <c r="AE18" s="1"/>
      <c r="AF18" s="1"/>
      <c r="AG18" s="1"/>
      <c r="AH18" s="1"/>
      <c r="AI18" s="1"/>
      <c r="AJ18" s="1"/>
      <c r="AK18" s="1"/>
      <c r="AL18" s="1"/>
      <c r="AM18" s="1"/>
    </row>
    <row r="19" spans="1:39" ht="42" customHeight="1" x14ac:dyDescent="0.25">
      <c r="A19" s="1"/>
      <c r="B19" s="280"/>
      <c r="C19" s="85">
        <v>0.9</v>
      </c>
      <c r="D19" s="248">
        <v>0.9</v>
      </c>
      <c r="E19" s="85">
        <v>0.9</v>
      </c>
      <c r="F19" s="85" t="str">
        <f>IF($D$11+$D$12&gt;=36,"&lt;insert value&gt;","N/A")</f>
        <v>N/A</v>
      </c>
      <c r="G19" s="86" t="str">
        <f>IF($D$11+$D$12&gt;=36,"&lt;insert value&gt;","N/A")</f>
        <v>N/A</v>
      </c>
      <c r="H19" s="86" t="str">
        <f>IF($D$11+$D$12&gt;=48,"&lt;insert value&gt;","N/A")</f>
        <v>N/A</v>
      </c>
      <c r="I19" s="86" t="str">
        <f>IF($D$11+$D$12&gt;=60,"&lt;insert value&gt;","N/A")</f>
        <v>N/A</v>
      </c>
      <c r="J19" s="86" t="str">
        <f>IF($D$11+$D$12&gt;=72,"&lt;insert value&gt;","N/A")</f>
        <v>N/A</v>
      </c>
      <c r="K19" s="86" t="str">
        <f>IF($D$11+$D$12&gt;=84,"&lt;insert value&gt;","N/A")</f>
        <v>N/A</v>
      </c>
      <c r="L19" s="86" t="str">
        <f>IF($D$11+$D$12&gt;=96,"&lt;insert value&gt;","N/A")</f>
        <v>N/A</v>
      </c>
      <c r="M19" s="88">
        <f>N19/D13</f>
        <v>0.73333333333333328</v>
      </c>
      <c r="N19" s="81">
        <f>AE19</f>
        <v>44</v>
      </c>
      <c r="O19" s="285"/>
      <c r="P19" s="286"/>
      <c r="Q19" s="287"/>
      <c r="R19" s="1"/>
      <c r="S19" s="1"/>
      <c r="T19" s="3">
        <f>IF(C19="N/A",1,C19)</f>
        <v>0.9</v>
      </c>
      <c r="U19" s="3">
        <f>IF(D19="N/A",1,D19)</f>
        <v>0.9</v>
      </c>
      <c r="V19" s="3">
        <f t="shared" ref="V19" si="0">IF(E19="N/A",1,E19)</f>
        <v>0.9</v>
      </c>
      <c r="W19" s="3">
        <f>IF(OR(F19="N/A",F19="&lt;insert value&gt;"),1,F19)</f>
        <v>1</v>
      </c>
      <c r="X19" s="3">
        <f t="shared" ref="X19:AC19" si="1">IF(OR(G19="N/A",G19="&lt;insert value&gt;"),1,G19)</f>
        <v>1</v>
      </c>
      <c r="Y19" s="3">
        <f t="shared" si="1"/>
        <v>1</v>
      </c>
      <c r="Z19" s="3">
        <f t="shared" si="1"/>
        <v>1</v>
      </c>
      <c r="AA19" s="3">
        <f t="shared" si="1"/>
        <v>1</v>
      </c>
      <c r="AB19" s="3">
        <f t="shared" si="1"/>
        <v>1</v>
      </c>
      <c r="AC19" s="3">
        <f t="shared" si="1"/>
        <v>1</v>
      </c>
      <c r="AD19" s="3"/>
      <c r="AE19" s="3">
        <f>CEILING(D13*T19*U19*V19*W19*X19*Y19*Z19*AA19*AB19*AC19,1)</f>
        <v>44</v>
      </c>
      <c r="AF19" s="1"/>
      <c r="AG19" s="1"/>
      <c r="AH19" s="1"/>
      <c r="AI19" s="1"/>
      <c r="AJ19" s="1"/>
      <c r="AK19" s="1"/>
      <c r="AL19" s="1"/>
      <c r="AM19" s="1"/>
    </row>
    <row r="20" spans="1:39" ht="42" customHeight="1" x14ac:dyDescent="0.25">
      <c r="A20" s="1"/>
      <c r="B20" s="1"/>
      <c r="C20" s="26"/>
      <c r="D20" s="43"/>
      <c r="E20" s="43"/>
      <c r="F20" s="43"/>
      <c r="G20" s="43"/>
      <c r="H20" s="44"/>
      <c r="I20" s="44"/>
      <c r="J20" s="44"/>
      <c r="K20" s="36"/>
      <c r="L20" s="36"/>
      <c r="M20" s="36"/>
      <c r="N20" s="1"/>
      <c r="O20" s="1"/>
      <c r="P20" s="1"/>
      <c r="Q20" s="1"/>
      <c r="R20" s="1"/>
      <c r="S20" s="1"/>
      <c r="T20" s="1"/>
      <c r="U20" s="1"/>
      <c r="V20" s="1"/>
      <c r="W20" s="1"/>
      <c r="X20" s="1"/>
      <c r="Y20" s="1"/>
      <c r="Z20" s="1"/>
      <c r="AA20" s="1"/>
      <c r="AB20" s="1"/>
      <c r="AC20" s="1"/>
      <c r="AD20" s="1"/>
      <c r="AE20" s="1"/>
      <c r="AF20" s="1"/>
      <c r="AG20" s="1"/>
      <c r="AH20" s="1"/>
      <c r="AI20" s="1"/>
      <c r="AJ20" s="1"/>
      <c r="AK20" s="1"/>
      <c r="AL20" s="1"/>
      <c r="AM20" s="1"/>
    </row>
    <row r="21" spans="1:39" ht="42" customHeight="1" x14ac:dyDescent="0.25">
      <c r="A21" s="1"/>
      <c r="B21" s="303"/>
      <c r="C21" s="304" t="s">
        <v>362</v>
      </c>
      <c r="D21" s="357" t="s">
        <v>363</v>
      </c>
      <c r="E21" s="355"/>
      <c r="F21" s="355"/>
      <c r="G21" s="355"/>
      <c r="H21" s="355"/>
      <c r="I21" s="355"/>
      <c r="J21" s="355"/>
      <c r="K21" s="355"/>
      <c r="L21" s="355"/>
      <c r="M21" s="355"/>
      <c r="N21" s="358"/>
      <c r="O21" s="358"/>
      <c r="P21" s="358"/>
      <c r="Q21" s="359"/>
      <c r="R21" s="1"/>
      <c r="S21" s="1"/>
      <c r="T21" s="1"/>
      <c r="U21" s="1"/>
      <c r="V21" s="1"/>
      <c r="W21" s="1"/>
      <c r="X21" s="1"/>
      <c r="Y21" s="1"/>
      <c r="Z21" s="1"/>
      <c r="AA21" s="1"/>
      <c r="AB21" s="1"/>
      <c r="AC21" s="1"/>
      <c r="AD21" s="1"/>
      <c r="AE21" s="1"/>
      <c r="AF21" s="1"/>
      <c r="AG21" s="1"/>
      <c r="AH21" s="1"/>
      <c r="AI21" s="1"/>
      <c r="AJ21" s="1"/>
      <c r="AK21" s="1"/>
      <c r="AL21" s="1"/>
      <c r="AM21" s="1"/>
    </row>
    <row r="22" spans="1:39" ht="42" customHeight="1" x14ac:dyDescent="0.25">
      <c r="A22" s="1"/>
      <c r="B22" s="279"/>
      <c r="C22" s="302"/>
      <c r="D22" s="292"/>
      <c r="E22" s="92" t="s">
        <v>39</v>
      </c>
      <c r="F22" s="89" t="s">
        <v>40</v>
      </c>
      <c r="G22" s="89" t="s">
        <v>44</v>
      </c>
      <c r="H22" s="89" t="s">
        <v>45</v>
      </c>
      <c r="I22" s="89" t="s">
        <v>46</v>
      </c>
      <c r="J22" s="89" t="s">
        <v>47</v>
      </c>
      <c r="K22" s="89" t="s">
        <v>48</v>
      </c>
      <c r="L22" s="89" t="s">
        <v>49</v>
      </c>
      <c r="M22" s="299" t="s">
        <v>365</v>
      </c>
      <c r="N22" s="300"/>
      <c r="O22" s="283"/>
      <c r="P22" s="283"/>
      <c r="Q22" s="284"/>
      <c r="R22" s="1"/>
      <c r="S22" s="1"/>
      <c r="T22" s="1"/>
      <c r="U22" s="1" t="s">
        <v>67</v>
      </c>
      <c r="V22" s="1"/>
      <c r="W22" s="1"/>
      <c r="X22" s="1"/>
      <c r="Y22" s="1"/>
      <c r="Z22" s="1"/>
      <c r="AA22" s="1"/>
      <c r="AB22" s="1"/>
      <c r="AC22" s="1"/>
      <c r="AD22" s="1"/>
      <c r="AE22" s="1"/>
      <c r="AF22" s="1"/>
      <c r="AG22" s="1"/>
      <c r="AH22" s="1"/>
      <c r="AI22" s="1"/>
      <c r="AJ22" s="1"/>
      <c r="AK22" s="1"/>
      <c r="AL22" s="1"/>
      <c r="AM22" s="1"/>
    </row>
    <row r="23" spans="1:39" ht="42" customHeight="1" x14ac:dyDescent="0.25">
      <c r="A23" s="1"/>
      <c r="B23" s="280"/>
      <c r="C23" s="293"/>
      <c r="D23" s="294"/>
      <c r="E23" s="295">
        <v>327040</v>
      </c>
      <c r="F23" s="296">
        <v>253120</v>
      </c>
      <c r="G23" s="297">
        <v>0</v>
      </c>
      <c r="H23" s="297">
        <v>0</v>
      </c>
      <c r="I23" s="297">
        <v>0</v>
      </c>
      <c r="J23" s="297">
        <v>0</v>
      </c>
      <c r="K23" s="297">
        <v>0</v>
      </c>
      <c r="L23" s="297">
        <v>0</v>
      </c>
      <c r="M23" s="298" cm="1">
        <f t="array" ref="M23">AVERAGE(IF((E23:L23&lt;&gt;0)*(ISNUMBER(E23:L23)), E23:L23))</f>
        <v>290080</v>
      </c>
      <c r="N23" s="301"/>
      <c r="O23" s="286"/>
      <c r="P23" s="286"/>
      <c r="Q23" s="287"/>
      <c r="R23" s="1"/>
      <c r="S23" s="1"/>
      <c r="T23" s="3">
        <f>IF(C23="N/A",1,C23)</f>
        <v>0</v>
      </c>
      <c r="U23" s="3">
        <f>IF(D23="N/A",1,D23)</f>
        <v>0</v>
      </c>
      <c r="V23" s="3">
        <f t="shared" ref="V23" si="2">IF(E23="N/A",1,E23)</f>
        <v>327040</v>
      </c>
      <c r="W23" s="3">
        <f>IF(OR(F23="N/A",F23="&lt;insert value&gt;"),1,F23)</f>
        <v>253120</v>
      </c>
      <c r="X23" s="3">
        <f t="shared" ref="X23" si="3">IF(OR(G23="N/A",G23="&lt;insert value&gt;"),1,G23)</f>
        <v>0</v>
      </c>
      <c r="Y23" s="3">
        <f t="shared" ref="Y23" si="4">IF(OR(H23="N/A",H23="&lt;insert value&gt;"),1,H23)</f>
        <v>0</v>
      </c>
      <c r="Z23" s="3">
        <f t="shared" ref="Z23" si="5">IF(OR(I23="N/A",I23="&lt;insert value&gt;"),1,I23)</f>
        <v>0</v>
      </c>
      <c r="AA23" s="3">
        <f t="shared" ref="AA23" si="6">IF(OR(J23="N/A",J23="&lt;insert value&gt;"),1,J23)</f>
        <v>0</v>
      </c>
      <c r="AB23" s="3">
        <f t="shared" ref="AB23" si="7">IF(OR(K23="N/A",K23="&lt;insert value&gt;"),1,K23)</f>
        <v>0</v>
      </c>
      <c r="AC23" s="3">
        <f t="shared" ref="AC23" si="8">IF(OR(L23="N/A",L23="&lt;insert value&gt;"),1,L23)</f>
        <v>0</v>
      </c>
      <c r="AD23" s="3"/>
      <c r="AE23" s="3" t="e">
        <f>CEILING(D17*T23*U23*V23*W23*X23*Y23*Z23*AA23*AB23*AC23,1)</f>
        <v>#VALUE!</v>
      </c>
      <c r="AF23" s="1"/>
      <c r="AG23" s="1"/>
      <c r="AH23" s="1"/>
      <c r="AI23" s="1"/>
      <c r="AJ23" s="1"/>
      <c r="AK23" s="1"/>
      <c r="AL23" s="1"/>
      <c r="AM23" s="1"/>
    </row>
    <row r="24" spans="1:39" ht="42" customHeight="1" x14ac:dyDescent="0.25">
      <c r="A24" s="1"/>
      <c r="B24" s="1"/>
      <c r="C24" s="26"/>
      <c r="D24" s="43"/>
      <c r="E24" s="43"/>
      <c r="F24" s="43"/>
      <c r="G24" s="43"/>
      <c r="H24" s="44"/>
      <c r="I24" s="44"/>
      <c r="J24" s="44"/>
      <c r="K24" s="36"/>
      <c r="L24" s="36"/>
      <c r="M24" s="36"/>
      <c r="N24" s="1"/>
      <c r="O24" s="1"/>
      <c r="P24" s="1"/>
      <c r="Q24" s="1"/>
      <c r="R24" s="1"/>
      <c r="S24" s="1"/>
      <c r="T24" s="1"/>
      <c r="U24" s="1"/>
      <c r="V24" s="1"/>
      <c r="W24" s="1"/>
      <c r="X24" s="1"/>
      <c r="Y24" s="1"/>
      <c r="Z24" s="1"/>
      <c r="AA24" s="1"/>
      <c r="AB24" s="1"/>
      <c r="AC24" s="1"/>
      <c r="AD24" s="1"/>
      <c r="AE24" s="1"/>
      <c r="AF24" s="1"/>
      <c r="AG24" s="1"/>
      <c r="AH24" s="1"/>
      <c r="AI24" s="1"/>
      <c r="AJ24" s="1"/>
      <c r="AK24" s="1"/>
      <c r="AL24" s="1"/>
      <c r="AM24" s="1"/>
    </row>
    <row r="25" spans="1:39" ht="42" customHeight="1" x14ac:dyDescent="0.25">
      <c r="A25" s="1"/>
      <c r="B25" s="54"/>
      <c r="C25" s="251" t="s">
        <v>42</v>
      </c>
      <c r="D25" s="350" t="s">
        <v>292</v>
      </c>
      <c r="E25" s="351"/>
      <c r="F25" s="351"/>
      <c r="G25" s="351"/>
      <c r="H25" s="351"/>
      <c r="I25" s="351"/>
      <c r="J25" s="351"/>
      <c r="K25" s="346"/>
      <c r="L25" s="346"/>
      <c r="M25" s="346"/>
      <c r="N25" s="352" t="s">
        <v>43</v>
      </c>
      <c r="O25" s="353"/>
      <c r="P25" s="353"/>
      <c r="Q25" s="353"/>
      <c r="R25" s="1"/>
      <c r="S25" s="1"/>
      <c r="T25" s="1"/>
      <c r="U25" s="1"/>
      <c r="V25" s="1"/>
      <c r="W25" s="1"/>
      <c r="X25" s="1"/>
      <c r="Y25" s="1"/>
      <c r="Z25" s="1"/>
      <c r="AA25" s="1"/>
      <c r="AB25" s="1"/>
      <c r="AC25" s="1"/>
      <c r="AD25" s="1"/>
      <c r="AE25" s="1"/>
      <c r="AF25" s="1"/>
      <c r="AG25" s="1"/>
      <c r="AH25" s="1"/>
      <c r="AI25" s="1"/>
      <c r="AJ25" s="1"/>
      <c r="AK25" s="1"/>
      <c r="AL25" s="1"/>
      <c r="AM25" s="1"/>
    </row>
    <row r="26" spans="1:39" ht="42" customHeight="1" x14ac:dyDescent="0.25">
      <c r="A26" s="1"/>
      <c r="B26" s="10" t="s">
        <v>1</v>
      </c>
      <c r="C26" s="53" t="s">
        <v>2</v>
      </c>
      <c r="D26" s="55" t="s">
        <v>41</v>
      </c>
      <c r="E26" s="55" t="s">
        <v>39</v>
      </c>
      <c r="F26" s="55" t="s">
        <v>40</v>
      </c>
      <c r="G26" s="55" t="s">
        <v>44</v>
      </c>
      <c r="H26" s="55" t="s">
        <v>45</v>
      </c>
      <c r="I26" s="55" t="s">
        <v>46</v>
      </c>
      <c r="J26" s="55" t="s">
        <v>47</v>
      </c>
      <c r="K26" s="55" t="s">
        <v>48</v>
      </c>
      <c r="L26" s="55" t="s">
        <v>49</v>
      </c>
      <c r="M26" s="55" t="s">
        <v>3</v>
      </c>
      <c r="N26" s="352"/>
      <c r="O26" s="353"/>
      <c r="P26" s="353"/>
      <c r="Q26" s="353"/>
      <c r="R26" s="1"/>
      <c r="S26" s="1"/>
      <c r="T26" s="1"/>
      <c r="U26" s="1"/>
      <c r="V26" s="1"/>
      <c r="W26" s="1"/>
      <c r="X26" s="1"/>
      <c r="Y26" s="1"/>
      <c r="Z26" s="1"/>
      <c r="AA26" s="1"/>
      <c r="AB26" s="1"/>
      <c r="AC26" s="1"/>
      <c r="AD26" s="1"/>
      <c r="AE26" s="1"/>
      <c r="AF26" s="1"/>
      <c r="AG26" s="1"/>
      <c r="AH26" s="1"/>
      <c r="AI26" s="1"/>
      <c r="AJ26" s="1"/>
      <c r="AK26" s="1"/>
      <c r="AL26" s="1"/>
      <c r="AM26" s="1"/>
    </row>
    <row r="27" spans="1:39" ht="18.75" customHeight="1" x14ac:dyDescent="0.25">
      <c r="A27" s="1"/>
      <c r="B27" s="79">
        <v>1.1000000000000001</v>
      </c>
      <c r="C27" s="49" t="s">
        <v>37</v>
      </c>
      <c r="D27" s="65">
        <v>1000</v>
      </c>
      <c r="E27" s="66"/>
      <c r="F27" s="66"/>
      <c r="G27" s="66"/>
      <c r="H27" s="67"/>
      <c r="I27" s="67"/>
      <c r="J27" s="67"/>
      <c r="K27" s="68"/>
      <c r="L27" s="82"/>
      <c r="M27" s="69">
        <f>SUM(D27:L27)</f>
        <v>1000</v>
      </c>
      <c r="N27" s="342"/>
      <c r="O27" s="343"/>
      <c r="P27" s="343"/>
      <c r="Q27" s="343"/>
      <c r="R27" s="1"/>
      <c r="S27" s="1"/>
      <c r="T27" s="1"/>
      <c r="U27" s="1"/>
      <c r="V27" s="1"/>
      <c r="W27" s="1"/>
      <c r="X27" s="1"/>
      <c r="Y27" s="1"/>
      <c r="Z27" s="1"/>
      <c r="AA27" s="1"/>
      <c r="AB27" s="1"/>
      <c r="AC27" s="1"/>
      <c r="AD27" s="1"/>
      <c r="AE27" s="1"/>
      <c r="AF27" s="1"/>
      <c r="AG27" s="1"/>
      <c r="AH27" s="1"/>
      <c r="AI27" s="1"/>
      <c r="AJ27" s="1"/>
      <c r="AK27" s="1"/>
      <c r="AL27" s="1"/>
      <c r="AM27" s="1"/>
    </row>
    <row r="28" spans="1:39" ht="18.75" customHeight="1" x14ac:dyDescent="0.25">
      <c r="A28" s="1"/>
      <c r="B28" s="79">
        <v>1.2</v>
      </c>
      <c r="C28" s="49" t="s">
        <v>38</v>
      </c>
      <c r="D28" s="65">
        <v>1000</v>
      </c>
      <c r="E28" s="66"/>
      <c r="F28" s="66"/>
      <c r="G28" s="66"/>
      <c r="H28" s="67"/>
      <c r="I28" s="67"/>
      <c r="J28" s="67"/>
      <c r="K28" s="68"/>
      <c r="L28" s="82"/>
      <c r="M28" s="69">
        <f t="shared" ref="M28:M40" si="9">SUM(D28:L28)</f>
        <v>1000</v>
      </c>
      <c r="N28" s="342"/>
      <c r="O28" s="343"/>
      <c r="P28" s="343"/>
      <c r="Q28" s="343"/>
      <c r="R28" s="1"/>
      <c r="S28" s="1"/>
      <c r="T28" s="1"/>
      <c r="U28" s="1"/>
      <c r="V28" s="1"/>
      <c r="W28" s="1"/>
      <c r="X28" s="1"/>
      <c r="Y28" s="1"/>
      <c r="Z28" s="1"/>
      <c r="AA28" s="1"/>
      <c r="AB28" s="1"/>
      <c r="AC28" s="1"/>
      <c r="AD28" s="1"/>
      <c r="AE28" s="1"/>
      <c r="AF28" s="1"/>
      <c r="AG28" s="1"/>
      <c r="AH28" s="1"/>
      <c r="AI28" s="1"/>
      <c r="AJ28" s="1"/>
      <c r="AK28" s="1"/>
      <c r="AL28" s="1"/>
      <c r="AM28" s="1"/>
    </row>
    <row r="29" spans="1:39" ht="18.75" customHeight="1" x14ac:dyDescent="0.25">
      <c r="A29" s="1"/>
      <c r="B29" s="79">
        <v>1.3</v>
      </c>
      <c r="C29" s="49" t="s">
        <v>35</v>
      </c>
      <c r="D29" s="65">
        <v>15000</v>
      </c>
      <c r="E29" s="66"/>
      <c r="F29" s="66"/>
      <c r="G29" s="66"/>
      <c r="H29" s="67"/>
      <c r="I29" s="67"/>
      <c r="J29" s="67"/>
      <c r="K29" s="68"/>
      <c r="L29" s="82"/>
      <c r="M29" s="69">
        <f t="shared" si="9"/>
        <v>15000</v>
      </c>
      <c r="N29" s="342"/>
      <c r="O29" s="343"/>
      <c r="P29" s="343"/>
      <c r="Q29" s="343"/>
      <c r="R29" s="1"/>
      <c r="S29" s="1"/>
      <c r="T29" s="1"/>
      <c r="U29" s="1"/>
      <c r="V29" s="1"/>
      <c r="W29" s="1"/>
      <c r="X29" s="1"/>
      <c r="Y29" s="1"/>
      <c r="Z29" s="1"/>
      <c r="AA29" s="1"/>
      <c r="AB29" s="1"/>
      <c r="AC29" s="1"/>
      <c r="AD29" s="1"/>
      <c r="AE29" s="1"/>
      <c r="AF29" s="1"/>
      <c r="AG29" s="1"/>
      <c r="AH29" s="1"/>
      <c r="AI29" s="1"/>
      <c r="AJ29" s="1"/>
      <c r="AK29" s="1"/>
      <c r="AL29" s="1"/>
      <c r="AM29" s="1"/>
    </row>
    <row r="30" spans="1:39" ht="18.75" customHeight="1" x14ac:dyDescent="0.25">
      <c r="A30" s="1"/>
      <c r="B30" s="79">
        <v>1.4</v>
      </c>
      <c r="C30" s="50" t="s">
        <v>29</v>
      </c>
      <c r="D30" s="65">
        <v>500</v>
      </c>
      <c r="E30" s="66"/>
      <c r="F30" s="66"/>
      <c r="G30" s="66"/>
      <c r="H30" s="67"/>
      <c r="I30" s="67"/>
      <c r="J30" s="67"/>
      <c r="K30" s="68"/>
      <c r="L30" s="82"/>
      <c r="M30" s="69">
        <f t="shared" si="9"/>
        <v>500</v>
      </c>
      <c r="N30" s="342"/>
      <c r="O30" s="343"/>
      <c r="P30" s="343"/>
      <c r="Q30" s="343"/>
      <c r="R30" s="1"/>
      <c r="S30" s="1"/>
      <c r="T30" s="1"/>
      <c r="U30" s="1"/>
      <c r="V30" s="1"/>
      <c r="W30" s="1"/>
      <c r="X30" s="1"/>
      <c r="Y30" s="1"/>
      <c r="Z30" s="1"/>
      <c r="AA30" s="1"/>
      <c r="AB30" s="1"/>
      <c r="AC30" s="1"/>
      <c r="AD30" s="1"/>
      <c r="AE30" s="1"/>
      <c r="AF30" s="1"/>
      <c r="AG30" s="1"/>
      <c r="AH30" s="1"/>
      <c r="AI30" s="1"/>
      <c r="AJ30" s="1"/>
      <c r="AK30" s="1"/>
      <c r="AL30" s="1"/>
      <c r="AM30" s="1"/>
    </row>
    <row r="31" spans="1:39" ht="18.75" customHeight="1" x14ac:dyDescent="0.25">
      <c r="A31" s="1"/>
      <c r="B31" s="79">
        <v>1.5</v>
      </c>
      <c r="C31" s="50" t="s">
        <v>27</v>
      </c>
      <c r="D31" s="65">
        <v>0</v>
      </c>
      <c r="E31" s="66"/>
      <c r="F31" s="66"/>
      <c r="G31" s="66"/>
      <c r="H31" s="67"/>
      <c r="I31" s="67"/>
      <c r="J31" s="67"/>
      <c r="K31" s="68"/>
      <c r="L31" s="82"/>
      <c r="M31" s="69">
        <f t="shared" si="9"/>
        <v>0</v>
      </c>
      <c r="N31" s="342"/>
      <c r="O31" s="343"/>
      <c r="P31" s="343"/>
      <c r="Q31" s="343"/>
      <c r="R31" s="1"/>
      <c r="S31" s="1"/>
      <c r="T31" s="1"/>
      <c r="U31" s="1"/>
      <c r="V31" s="1"/>
      <c r="W31" s="1"/>
      <c r="X31" s="1"/>
      <c r="Y31" s="1"/>
      <c r="Z31" s="1"/>
      <c r="AA31" s="1"/>
      <c r="AB31" s="1"/>
      <c r="AC31" s="1"/>
      <c r="AD31" s="1"/>
      <c r="AE31" s="1"/>
      <c r="AF31" s="1"/>
      <c r="AG31" s="1"/>
      <c r="AH31" s="1"/>
      <c r="AI31" s="1"/>
      <c r="AJ31" s="1"/>
      <c r="AK31" s="1"/>
      <c r="AL31" s="1"/>
      <c r="AM31" s="1"/>
    </row>
    <row r="32" spans="1:39" ht="18.75" customHeight="1" x14ac:dyDescent="0.25">
      <c r="A32" s="1"/>
      <c r="B32" s="79">
        <v>1.6</v>
      </c>
      <c r="C32" s="49" t="s">
        <v>36</v>
      </c>
      <c r="D32" s="65">
        <v>0</v>
      </c>
      <c r="E32" s="66"/>
      <c r="F32" s="66"/>
      <c r="G32" s="66"/>
      <c r="H32" s="67"/>
      <c r="I32" s="67"/>
      <c r="J32" s="67"/>
      <c r="K32" s="68"/>
      <c r="L32" s="82"/>
      <c r="M32" s="69">
        <f t="shared" si="9"/>
        <v>0</v>
      </c>
      <c r="N32" s="342"/>
      <c r="O32" s="343"/>
      <c r="P32" s="343"/>
      <c r="Q32" s="343"/>
      <c r="R32" s="1"/>
      <c r="S32" s="1"/>
      <c r="T32" s="1"/>
      <c r="U32" s="1"/>
      <c r="V32" s="1"/>
      <c r="W32" s="1"/>
      <c r="X32" s="1"/>
      <c r="Y32" s="1"/>
      <c r="Z32" s="1"/>
      <c r="AA32" s="1"/>
      <c r="AB32" s="1"/>
      <c r="AC32" s="1"/>
      <c r="AD32" s="1"/>
      <c r="AE32" s="1"/>
      <c r="AF32" s="1"/>
      <c r="AG32" s="1"/>
      <c r="AH32" s="1"/>
      <c r="AI32" s="1"/>
      <c r="AJ32" s="1"/>
      <c r="AK32" s="1"/>
      <c r="AL32" s="1"/>
      <c r="AM32" s="1"/>
    </row>
    <row r="33" spans="1:39" ht="18.75" customHeight="1" x14ac:dyDescent="0.25">
      <c r="A33" s="1"/>
      <c r="B33" s="79">
        <v>1.7</v>
      </c>
      <c r="C33" s="49" t="s">
        <v>28</v>
      </c>
      <c r="D33" s="65">
        <v>0</v>
      </c>
      <c r="E33" s="66"/>
      <c r="F33" s="66"/>
      <c r="G33" s="66"/>
      <c r="H33" s="67"/>
      <c r="I33" s="67"/>
      <c r="J33" s="67"/>
      <c r="K33" s="68"/>
      <c r="L33" s="82"/>
      <c r="M33" s="69">
        <f t="shared" si="9"/>
        <v>0</v>
      </c>
      <c r="N33" s="342"/>
      <c r="O33" s="343"/>
      <c r="P33" s="343"/>
      <c r="Q33" s="343"/>
      <c r="R33" s="1"/>
      <c r="S33" s="1"/>
      <c r="T33" s="1"/>
      <c r="U33" s="1"/>
      <c r="V33" s="1"/>
      <c r="W33" s="1"/>
      <c r="X33" s="1"/>
      <c r="Y33" s="1"/>
      <c r="Z33" s="1"/>
      <c r="AA33" s="1"/>
      <c r="AB33" s="1"/>
      <c r="AC33" s="1"/>
      <c r="AD33" s="1"/>
      <c r="AE33" s="1"/>
      <c r="AF33" s="1"/>
      <c r="AG33" s="1"/>
      <c r="AH33" s="1"/>
      <c r="AI33" s="1"/>
      <c r="AJ33" s="1"/>
      <c r="AK33" s="1"/>
      <c r="AL33" s="1"/>
      <c r="AM33" s="1"/>
    </row>
    <row r="34" spans="1:39" ht="18.75" customHeight="1" x14ac:dyDescent="0.25">
      <c r="A34" s="1"/>
      <c r="B34" s="79">
        <v>1.8</v>
      </c>
      <c r="C34" s="49" t="s">
        <v>34</v>
      </c>
      <c r="D34" s="65">
        <v>0</v>
      </c>
      <c r="E34" s="66"/>
      <c r="F34" s="66"/>
      <c r="G34" s="66"/>
      <c r="H34" s="67"/>
      <c r="I34" s="67"/>
      <c r="J34" s="67"/>
      <c r="K34" s="68"/>
      <c r="L34" s="82"/>
      <c r="M34" s="69">
        <f t="shared" si="9"/>
        <v>0</v>
      </c>
      <c r="N34" s="342"/>
      <c r="O34" s="343"/>
      <c r="P34" s="343"/>
      <c r="Q34" s="343"/>
      <c r="R34" s="1"/>
      <c r="S34" s="1"/>
      <c r="T34" s="1"/>
      <c r="U34" s="1"/>
      <c r="V34" s="1"/>
      <c r="W34" s="1"/>
      <c r="X34" s="1"/>
      <c r="Y34" s="1"/>
      <c r="Z34" s="1"/>
      <c r="AA34" s="1"/>
      <c r="AB34" s="1"/>
      <c r="AC34" s="1"/>
      <c r="AD34" s="1"/>
      <c r="AE34" s="1"/>
      <c r="AF34" s="1"/>
      <c r="AG34" s="1"/>
      <c r="AH34" s="1"/>
      <c r="AI34" s="1"/>
      <c r="AJ34" s="1"/>
      <c r="AK34" s="1"/>
      <c r="AL34" s="1"/>
      <c r="AM34" s="1"/>
    </row>
    <row r="35" spans="1:39" ht="18.75" customHeight="1" x14ac:dyDescent="0.25">
      <c r="A35" s="1"/>
      <c r="B35" s="79">
        <v>1.9</v>
      </c>
      <c r="C35" s="51" t="s">
        <v>293</v>
      </c>
      <c r="D35" s="65">
        <v>0</v>
      </c>
      <c r="E35" s="66"/>
      <c r="F35" s="66"/>
      <c r="G35" s="66"/>
      <c r="H35" s="67"/>
      <c r="I35" s="67"/>
      <c r="J35" s="67"/>
      <c r="K35" s="68"/>
      <c r="L35" s="82"/>
      <c r="M35" s="69">
        <f t="shared" si="9"/>
        <v>0</v>
      </c>
      <c r="N35" s="342"/>
      <c r="O35" s="343"/>
      <c r="P35" s="343"/>
      <c r="Q35" s="343"/>
      <c r="R35" s="1"/>
      <c r="S35" s="1"/>
      <c r="T35" s="1"/>
      <c r="U35" s="1"/>
      <c r="V35" s="1"/>
      <c r="W35" s="1"/>
      <c r="X35" s="1"/>
      <c r="Y35" s="1"/>
      <c r="Z35" s="1"/>
      <c r="AA35" s="1"/>
      <c r="AB35" s="1"/>
      <c r="AC35" s="1"/>
      <c r="AD35" s="1"/>
      <c r="AE35" s="1"/>
      <c r="AF35" s="1"/>
      <c r="AG35" s="1"/>
      <c r="AH35" s="1"/>
      <c r="AI35" s="1"/>
      <c r="AJ35" s="1"/>
      <c r="AK35" s="1"/>
      <c r="AL35" s="1"/>
      <c r="AM35" s="1"/>
    </row>
    <row r="36" spans="1:39" ht="18.75" customHeight="1" x14ac:dyDescent="0.25">
      <c r="A36" s="1"/>
      <c r="B36" s="80">
        <v>1.1000000000000001</v>
      </c>
      <c r="C36" s="52" t="s">
        <v>53</v>
      </c>
      <c r="D36" s="70">
        <v>0</v>
      </c>
      <c r="E36" s="71"/>
      <c r="F36" s="71"/>
      <c r="G36" s="71"/>
      <c r="H36" s="71"/>
      <c r="I36" s="71"/>
      <c r="J36" s="72"/>
      <c r="K36" s="68"/>
      <c r="L36" s="82"/>
      <c r="M36" s="69">
        <f t="shared" si="9"/>
        <v>0</v>
      </c>
      <c r="N36" s="342"/>
      <c r="O36" s="343"/>
      <c r="P36" s="343"/>
      <c r="Q36" s="343"/>
      <c r="R36" s="1"/>
      <c r="S36" s="1"/>
      <c r="T36" s="1"/>
      <c r="U36" s="1"/>
      <c r="V36" s="1"/>
      <c r="W36" s="1"/>
      <c r="X36" s="1"/>
      <c r="Y36" s="1"/>
      <c r="Z36" s="1"/>
      <c r="AA36" s="1"/>
      <c r="AB36" s="1"/>
      <c r="AC36" s="1"/>
      <c r="AD36" s="1"/>
      <c r="AE36" s="1"/>
      <c r="AF36" s="1"/>
      <c r="AG36" s="1"/>
      <c r="AH36" s="1"/>
      <c r="AI36" s="1"/>
      <c r="AJ36" s="1"/>
      <c r="AK36" s="1"/>
      <c r="AL36" s="1"/>
      <c r="AM36" s="1"/>
    </row>
    <row r="37" spans="1:39" ht="18.75" customHeight="1" x14ac:dyDescent="0.25">
      <c r="A37" s="1"/>
      <c r="B37" s="80">
        <v>1.1100000000000001</v>
      </c>
      <c r="C37" s="52" t="s">
        <v>54</v>
      </c>
      <c r="D37" s="70">
        <v>0</v>
      </c>
      <c r="E37" s="71"/>
      <c r="F37" s="71"/>
      <c r="G37" s="71"/>
      <c r="H37" s="71"/>
      <c r="I37" s="71"/>
      <c r="J37" s="72"/>
      <c r="K37" s="68"/>
      <c r="L37" s="82"/>
      <c r="M37" s="69">
        <f t="shared" si="9"/>
        <v>0</v>
      </c>
      <c r="N37" s="342"/>
      <c r="O37" s="343"/>
      <c r="P37" s="343"/>
      <c r="Q37" s="343"/>
      <c r="R37" s="1"/>
      <c r="S37" s="1"/>
      <c r="T37" s="1"/>
      <c r="U37" s="1"/>
      <c r="V37" s="1"/>
      <c r="W37" s="1"/>
      <c r="X37" s="1"/>
      <c r="Y37" s="1"/>
      <c r="Z37" s="1"/>
      <c r="AA37" s="1"/>
      <c r="AB37" s="1"/>
      <c r="AC37" s="1"/>
      <c r="AD37" s="1"/>
      <c r="AE37" s="1"/>
      <c r="AF37" s="1"/>
      <c r="AG37" s="1"/>
      <c r="AH37" s="1"/>
      <c r="AI37" s="1"/>
      <c r="AJ37" s="1"/>
      <c r="AK37" s="1"/>
      <c r="AL37" s="1"/>
      <c r="AM37" s="1"/>
    </row>
    <row r="38" spans="1:39" ht="18.75" customHeight="1" x14ac:dyDescent="0.25">
      <c r="A38" s="1"/>
      <c r="B38" s="80">
        <v>1.1200000000000001</v>
      </c>
      <c r="C38" s="52" t="s">
        <v>55</v>
      </c>
      <c r="D38" s="70">
        <v>0</v>
      </c>
      <c r="E38" s="71"/>
      <c r="F38" s="71"/>
      <c r="G38" s="71"/>
      <c r="H38" s="71"/>
      <c r="I38" s="71"/>
      <c r="J38" s="72"/>
      <c r="K38" s="68"/>
      <c r="L38" s="82"/>
      <c r="M38" s="69">
        <f t="shared" si="9"/>
        <v>0</v>
      </c>
      <c r="N38" s="342"/>
      <c r="O38" s="343"/>
      <c r="P38" s="343"/>
      <c r="Q38" s="343"/>
      <c r="R38" s="1"/>
      <c r="S38" s="1"/>
      <c r="T38" s="1"/>
      <c r="U38" s="1"/>
      <c r="V38" s="1"/>
      <c r="W38" s="1"/>
      <c r="X38" s="1"/>
      <c r="Y38" s="1"/>
      <c r="Z38" s="1"/>
      <c r="AA38" s="1"/>
      <c r="AB38" s="1"/>
      <c r="AC38" s="1"/>
      <c r="AD38" s="1"/>
      <c r="AE38" s="1"/>
      <c r="AF38" s="1"/>
      <c r="AG38" s="1"/>
      <c r="AH38" s="1"/>
      <c r="AI38" s="1"/>
      <c r="AJ38" s="1"/>
      <c r="AK38" s="1"/>
      <c r="AL38" s="1"/>
      <c r="AM38" s="1"/>
    </row>
    <row r="39" spans="1:39" ht="18.75" customHeight="1" x14ac:dyDescent="0.25">
      <c r="A39" s="1"/>
      <c r="B39" s="80">
        <v>1.1299999999999999</v>
      </c>
      <c r="C39" s="52" t="s">
        <v>56</v>
      </c>
      <c r="D39" s="70">
        <v>0</v>
      </c>
      <c r="E39" s="71"/>
      <c r="F39" s="71"/>
      <c r="G39" s="71"/>
      <c r="H39" s="71"/>
      <c r="I39" s="71"/>
      <c r="J39" s="72"/>
      <c r="K39" s="68"/>
      <c r="L39" s="82"/>
      <c r="M39" s="69">
        <f t="shared" si="9"/>
        <v>0</v>
      </c>
      <c r="N39" s="342"/>
      <c r="O39" s="343"/>
      <c r="P39" s="343"/>
      <c r="Q39" s="343"/>
      <c r="R39" s="1"/>
      <c r="S39" s="1"/>
      <c r="T39" s="1"/>
      <c r="U39" s="1"/>
      <c r="V39" s="1"/>
      <c r="W39" s="1"/>
      <c r="X39" s="1"/>
      <c r="Y39" s="1"/>
      <c r="Z39" s="1"/>
      <c r="AA39" s="1"/>
      <c r="AB39" s="1"/>
      <c r="AC39" s="1"/>
      <c r="AD39" s="1"/>
      <c r="AE39" s="1"/>
      <c r="AF39" s="1"/>
      <c r="AG39" s="1"/>
      <c r="AH39" s="1"/>
      <c r="AI39" s="1"/>
      <c r="AJ39" s="1"/>
      <c r="AK39" s="1"/>
      <c r="AL39" s="1"/>
      <c r="AM39" s="1"/>
    </row>
    <row r="40" spans="1:39" ht="18.75" x14ac:dyDescent="0.25">
      <c r="A40" s="1"/>
      <c r="B40" s="80">
        <v>1.1399999999999999</v>
      </c>
      <c r="C40" s="52" t="s">
        <v>57</v>
      </c>
      <c r="D40" s="70">
        <v>0</v>
      </c>
      <c r="E40" s="71"/>
      <c r="F40" s="71"/>
      <c r="G40" s="71"/>
      <c r="H40" s="71"/>
      <c r="I40" s="71"/>
      <c r="J40" s="72"/>
      <c r="K40" s="68"/>
      <c r="L40" s="82"/>
      <c r="M40" s="69">
        <f t="shared" si="9"/>
        <v>0</v>
      </c>
      <c r="N40" s="342"/>
      <c r="O40" s="343"/>
      <c r="P40" s="343"/>
      <c r="Q40" s="343"/>
      <c r="R40" s="1"/>
      <c r="S40" s="1"/>
      <c r="T40" s="1"/>
      <c r="U40" s="1"/>
      <c r="V40" s="1"/>
      <c r="W40" s="1"/>
      <c r="X40" s="1"/>
      <c r="Y40" s="1"/>
      <c r="Z40" s="1"/>
      <c r="AA40" s="1"/>
      <c r="AB40" s="1"/>
      <c r="AC40" s="1"/>
      <c r="AD40" s="1"/>
      <c r="AE40" s="1"/>
      <c r="AF40" s="1"/>
      <c r="AG40" s="1"/>
      <c r="AH40" s="1"/>
      <c r="AI40" s="1"/>
      <c r="AJ40" s="1"/>
      <c r="AK40" s="1"/>
      <c r="AL40" s="1"/>
      <c r="AM40" s="1"/>
    </row>
    <row r="41" spans="1:39" ht="18.75" x14ac:dyDescent="0.25">
      <c r="A41" s="1"/>
      <c r="B41" s="1"/>
      <c r="C41" s="60"/>
      <c r="D41" s="73"/>
      <c r="E41" s="73"/>
      <c r="F41" s="73"/>
      <c r="G41" s="73"/>
      <c r="H41" s="73"/>
      <c r="I41" s="73"/>
      <c r="J41" s="74"/>
      <c r="K41" s="75"/>
      <c r="L41" s="76"/>
      <c r="M41" s="78">
        <f>SUM(M27:M40)</f>
        <v>17500</v>
      </c>
      <c r="N41" s="61"/>
      <c r="O41" s="62"/>
      <c r="P41" s="62"/>
      <c r="Q41" s="62"/>
      <c r="R41" s="1"/>
      <c r="S41" s="1"/>
      <c r="T41" s="1"/>
      <c r="U41" s="1"/>
      <c r="V41" s="1"/>
      <c r="W41" s="1"/>
      <c r="X41" s="1"/>
      <c r="Y41" s="1"/>
      <c r="Z41" s="1"/>
      <c r="AA41" s="1"/>
      <c r="AB41" s="1"/>
      <c r="AC41" s="1"/>
      <c r="AD41" s="1"/>
      <c r="AE41" s="1"/>
      <c r="AF41" s="1"/>
      <c r="AG41" s="1"/>
      <c r="AH41" s="1"/>
      <c r="AI41" s="1"/>
      <c r="AJ41" s="1"/>
      <c r="AK41" s="1"/>
      <c r="AL41" s="1"/>
      <c r="AM41" s="1"/>
    </row>
    <row r="42" spans="1:39" ht="18.75" x14ac:dyDescent="0.25">
      <c r="A42" s="1"/>
      <c r="B42" s="1"/>
      <c r="C42" s="60"/>
      <c r="D42" s="73"/>
      <c r="E42" s="73"/>
      <c r="F42" s="73"/>
      <c r="G42" s="73"/>
      <c r="H42" s="73"/>
      <c r="I42" s="73"/>
      <c r="J42" s="74"/>
      <c r="K42" s="75"/>
      <c r="L42" s="76"/>
      <c r="M42" s="90"/>
      <c r="N42" s="61"/>
      <c r="O42" s="62"/>
      <c r="P42" s="62"/>
      <c r="Q42" s="62"/>
      <c r="R42" s="1"/>
      <c r="S42" s="1"/>
      <c r="T42" s="1"/>
      <c r="U42" s="1"/>
      <c r="V42" s="1"/>
      <c r="W42" s="1"/>
      <c r="X42" s="1"/>
      <c r="Y42" s="1"/>
      <c r="Z42" s="1"/>
      <c r="AA42" s="1"/>
      <c r="AB42" s="1"/>
      <c r="AC42" s="1"/>
      <c r="AD42" s="1"/>
      <c r="AE42" s="1"/>
      <c r="AF42" s="1"/>
      <c r="AG42" s="1"/>
      <c r="AH42" s="1"/>
      <c r="AI42" s="1"/>
      <c r="AJ42" s="1"/>
      <c r="AK42" s="1"/>
      <c r="AL42" s="1"/>
      <c r="AM42" s="1"/>
    </row>
    <row r="43" spans="1:39" ht="42" customHeight="1" x14ac:dyDescent="0.25">
      <c r="A43" s="1"/>
      <c r="B43" s="54"/>
      <c r="C43" s="251" t="s">
        <v>230</v>
      </c>
      <c r="D43" s="360" t="s">
        <v>294</v>
      </c>
      <c r="E43" s="361"/>
      <c r="F43" s="361"/>
      <c r="G43" s="361"/>
      <c r="H43" s="361"/>
      <c r="I43" s="361"/>
      <c r="J43" s="361"/>
      <c r="K43" s="362"/>
      <c r="L43" s="362"/>
      <c r="M43" s="362"/>
      <c r="N43" s="352" t="s">
        <v>43</v>
      </c>
      <c r="O43" s="353"/>
      <c r="P43" s="353"/>
      <c r="Q43" s="353"/>
      <c r="R43" s="1"/>
      <c r="S43" s="1"/>
      <c r="T43" s="1"/>
      <c r="U43" s="1"/>
      <c r="V43" s="1"/>
      <c r="W43" s="1"/>
      <c r="X43" s="1"/>
      <c r="Y43" s="1"/>
      <c r="Z43" s="1"/>
      <c r="AA43" s="1"/>
      <c r="AB43" s="1"/>
      <c r="AC43" s="1"/>
      <c r="AD43" s="1"/>
      <c r="AE43" s="1"/>
      <c r="AF43" s="1"/>
      <c r="AG43" s="1"/>
      <c r="AH43" s="1"/>
      <c r="AI43" s="1"/>
      <c r="AJ43" s="1"/>
      <c r="AK43" s="1"/>
      <c r="AL43" s="1"/>
      <c r="AM43" s="1"/>
    </row>
    <row r="44" spans="1:39" ht="42" customHeight="1" x14ac:dyDescent="0.25">
      <c r="A44" s="1"/>
      <c r="B44" s="10" t="s">
        <v>1</v>
      </c>
      <c r="C44" s="168" t="s">
        <v>2</v>
      </c>
      <c r="D44" s="64" t="s">
        <v>128</v>
      </c>
      <c r="E44" s="64" t="s">
        <v>39</v>
      </c>
      <c r="F44" s="64" t="s">
        <v>40</v>
      </c>
      <c r="G44" s="64" t="s">
        <v>44</v>
      </c>
      <c r="H44" s="64" t="s">
        <v>45</v>
      </c>
      <c r="I44" s="64" t="s">
        <v>46</v>
      </c>
      <c r="J44" s="64" t="s">
        <v>47</v>
      </c>
      <c r="K44" s="64" t="s">
        <v>48</v>
      </c>
      <c r="L44" s="64" t="s">
        <v>49</v>
      </c>
      <c r="M44" s="64" t="s">
        <v>3</v>
      </c>
      <c r="N44" s="363"/>
      <c r="O44" s="364"/>
      <c r="P44" s="364"/>
      <c r="Q44" s="364"/>
      <c r="R44" s="1"/>
      <c r="S44" s="1"/>
      <c r="T44" s="1"/>
      <c r="U44" s="1"/>
      <c r="V44" s="1"/>
      <c r="W44" s="1"/>
      <c r="X44" s="1"/>
      <c r="Y44" s="1"/>
      <c r="Z44" s="1"/>
      <c r="AA44" s="1"/>
      <c r="AB44" s="1"/>
      <c r="AC44" s="1"/>
      <c r="AD44" s="1"/>
      <c r="AE44" s="1"/>
      <c r="AF44" s="1"/>
      <c r="AG44" s="1"/>
      <c r="AH44" s="1"/>
      <c r="AI44" s="1"/>
      <c r="AJ44" s="1"/>
      <c r="AK44" s="1"/>
      <c r="AL44" s="1"/>
      <c r="AM44" s="1"/>
    </row>
    <row r="45" spans="1:39" ht="42" customHeight="1" x14ac:dyDescent="0.25">
      <c r="A45" s="1"/>
      <c r="B45" s="17">
        <v>2.1</v>
      </c>
      <c r="C45" s="171" t="str">
        <f>'B Contact Hours'!J7</f>
        <v>Contact Hours</v>
      </c>
      <c r="D45" s="178"/>
      <c r="E45" s="178"/>
      <c r="F45" s="178"/>
      <c r="G45" s="178"/>
      <c r="H45" s="178"/>
      <c r="I45" s="331" t="s">
        <v>374</v>
      </c>
      <c r="J45" s="178"/>
      <c r="K45" s="178"/>
      <c r="L45" s="178"/>
      <c r="M45" s="178"/>
      <c r="N45" s="379"/>
      <c r="O45" s="380"/>
      <c r="P45" s="380"/>
      <c r="Q45" s="381"/>
      <c r="R45" s="1"/>
      <c r="S45" s="1"/>
      <c r="T45" s="1"/>
      <c r="U45" s="1"/>
      <c r="V45" s="1"/>
      <c r="W45" s="1"/>
      <c r="X45" s="1"/>
      <c r="Y45" s="1"/>
      <c r="Z45" s="1"/>
      <c r="AA45" s="1"/>
      <c r="AB45" s="1"/>
      <c r="AC45" s="1"/>
      <c r="AD45" s="1"/>
      <c r="AE45" s="1"/>
      <c r="AF45" s="1"/>
      <c r="AG45" s="1"/>
      <c r="AH45" s="1"/>
      <c r="AI45" s="1"/>
      <c r="AJ45" s="1"/>
      <c r="AK45" s="1"/>
      <c r="AL45" s="1"/>
      <c r="AM45" s="1"/>
    </row>
    <row r="46" spans="1:39" ht="18.75" customHeight="1" x14ac:dyDescent="0.25">
      <c r="A46" s="1"/>
      <c r="B46" s="79" t="s">
        <v>184</v>
      </c>
      <c r="C46" s="46" t="str">
        <f>'B Contact Hours'!G8</f>
        <v>&lt;Course Leader&gt;</v>
      </c>
      <c r="D46" s="176" t="str">
        <f>'B Contact Hours'!J7</f>
        <v>Contact Hours</v>
      </c>
      <c r="E46" s="169">
        <f>'B Contact Hours'!T36</f>
        <v>531</v>
      </c>
      <c r="F46" s="169">
        <f>'B Contact Hours'!T56</f>
        <v>531</v>
      </c>
      <c r="G46" s="169">
        <f>'B Contact Hours'!T76</f>
        <v>0</v>
      </c>
      <c r="H46" s="169">
        <f>'B Contact Hours'!T96</f>
        <v>0</v>
      </c>
      <c r="I46" s="169">
        <f>'B Contact Hours'!T116</f>
        <v>0</v>
      </c>
      <c r="J46" s="169">
        <f>'B Contact Hours'!T136</f>
        <v>0</v>
      </c>
      <c r="K46" s="169">
        <f>'B Contact Hours'!T156</f>
        <v>0</v>
      </c>
      <c r="L46" s="169">
        <f>'B Contact Hours'!T176</f>
        <v>0</v>
      </c>
      <c r="M46" s="180">
        <f>SUM(D46:L46)</f>
        <v>1062</v>
      </c>
      <c r="N46" s="365"/>
      <c r="O46" s="366"/>
      <c r="P46" s="366"/>
      <c r="Q46" s="366"/>
      <c r="R46" s="1"/>
      <c r="S46" s="1"/>
      <c r="T46" s="1"/>
      <c r="U46" s="1"/>
      <c r="V46" s="1"/>
      <c r="W46" s="1"/>
      <c r="X46" s="1"/>
      <c r="Y46" s="1"/>
      <c r="Z46" s="1"/>
      <c r="AA46" s="1"/>
      <c r="AB46" s="1"/>
      <c r="AC46" s="1"/>
      <c r="AD46" s="1"/>
      <c r="AE46" s="1"/>
      <c r="AF46" s="1"/>
      <c r="AG46" s="1"/>
      <c r="AH46" s="1"/>
      <c r="AI46" s="1"/>
      <c r="AJ46" s="1"/>
      <c r="AK46" s="1"/>
      <c r="AL46" s="1"/>
      <c r="AM46" s="1"/>
    </row>
    <row r="47" spans="1:39" ht="18.75" customHeight="1" x14ac:dyDescent="0.25">
      <c r="A47" s="1"/>
      <c r="B47" s="79" t="s">
        <v>185</v>
      </c>
      <c r="C47" s="49" t="str">
        <f>'B Contact Hours'!G9</f>
        <v>&lt;Programme tutor&gt;</v>
      </c>
      <c r="D47" s="93" t="str">
        <f>D46</f>
        <v>Contact Hours</v>
      </c>
      <c r="E47" s="118">
        <f>'B Contact Hours'!T219</f>
        <v>108</v>
      </c>
      <c r="F47" s="118">
        <f>'B Contact Hours'!T239</f>
        <v>108</v>
      </c>
      <c r="G47" s="118">
        <f>'B Contact Hours'!T259</f>
        <v>0</v>
      </c>
      <c r="H47" s="118">
        <f>'B Contact Hours'!T279</f>
        <v>0</v>
      </c>
      <c r="I47" s="118">
        <f>'B Contact Hours'!T299</f>
        <v>0</v>
      </c>
      <c r="J47" s="118">
        <f>'B Contact Hours'!T319</f>
        <v>0</v>
      </c>
      <c r="K47" s="118">
        <f>'B Contact Hours'!T339</f>
        <v>0</v>
      </c>
      <c r="L47" s="118">
        <f>'B Contact Hours'!T359</f>
        <v>0</v>
      </c>
      <c r="M47" s="119">
        <f t="shared" ref="M47:M52" si="10">SUM(D47:L47)</f>
        <v>216</v>
      </c>
      <c r="N47" s="342"/>
      <c r="O47" s="343"/>
      <c r="P47" s="343"/>
      <c r="Q47" s="343"/>
      <c r="R47" s="1"/>
      <c r="S47" s="1"/>
      <c r="T47" s="1"/>
      <c r="U47" s="1"/>
      <c r="V47" s="1"/>
      <c r="W47" s="1"/>
      <c r="X47" s="1"/>
      <c r="Y47" s="1"/>
      <c r="Z47" s="1"/>
      <c r="AA47" s="1"/>
      <c r="AB47" s="1"/>
      <c r="AC47" s="1"/>
      <c r="AD47" s="1"/>
      <c r="AE47" s="1"/>
      <c r="AF47" s="1"/>
      <c r="AG47" s="1"/>
      <c r="AH47" s="1"/>
      <c r="AI47" s="1"/>
      <c r="AJ47" s="1"/>
      <c r="AK47" s="1"/>
      <c r="AL47" s="1"/>
      <c r="AM47" s="1"/>
    </row>
    <row r="48" spans="1:39" ht="18.75" customHeight="1" x14ac:dyDescent="0.25">
      <c r="A48" s="1"/>
      <c r="B48" s="79" t="s">
        <v>186</v>
      </c>
      <c r="C48" s="49" t="str">
        <f>'B Contact Hours'!G10</f>
        <v>&lt;Skills coach&gt;</v>
      </c>
      <c r="D48" s="93" t="str">
        <f>D46</f>
        <v>Contact Hours</v>
      </c>
      <c r="E48" s="118">
        <f>'B Contact Hours'!T402</f>
        <v>108</v>
      </c>
      <c r="F48" s="118">
        <f>'B Contact Hours'!T422</f>
        <v>108</v>
      </c>
      <c r="G48" s="118">
        <f>'B Contact Hours'!T442</f>
        <v>0</v>
      </c>
      <c r="H48" s="118">
        <f>'B Contact Hours'!T462</f>
        <v>0</v>
      </c>
      <c r="I48" s="118">
        <f>'B Contact Hours'!T482</f>
        <v>0</v>
      </c>
      <c r="J48" s="118">
        <f>'B Contact Hours'!T502</f>
        <v>0</v>
      </c>
      <c r="K48" s="118">
        <f>'B Contact Hours'!T522</f>
        <v>0</v>
      </c>
      <c r="L48" s="118">
        <f>'B Contact Hours'!T542</f>
        <v>0</v>
      </c>
      <c r="M48" s="119">
        <f t="shared" si="10"/>
        <v>216</v>
      </c>
      <c r="N48" s="342"/>
      <c r="O48" s="343"/>
      <c r="P48" s="343"/>
      <c r="Q48" s="343"/>
      <c r="R48" s="1"/>
      <c r="S48" s="1"/>
      <c r="T48" s="1"/>
      <c r="U48" s="1"/>
      <c r="V48" s="1"/>
      <c r="W48" s="1"/>
      <c r="X48" s="1"/>
      <c r="Y48" s="1"/>
      <c r="Z48" s="1"/>
      <c r="AA48" s="1"/>
      <c r="AB48" s="1"/>
      <c r="AC48" s="1"/>
      <c r="AD48" s="1"/>
      <c r="AE48" s="1"/>
      <c r="AF48" s="1"/>
      <c r="AG48" s="1"/>
      <c r="AH48" s="1"/>
      <c r="AI48" s="1"/>
      <c r="AJ48" s="1"/>
      <c r="AK48" s="1"/>
      <c r="AL48" s="1"/>
      <c r="AM48" s="1"/>
    </row>
    <row r="49" spans="1:39" ht="18.75" customHeight="1" x14ac:dyDescent="0.25">
      <c r="A49" s="1"/>
      <c r="B49" s="79" t="s">
        <v>187</v>
      </c>
      <c r="C49" s="49" t="str">
        <f>'B Contact Hours'!G11</f>
        <v>&lt;Progress reviewer&gt;</v>
      </c>
      <c r="D49" s="93" t="str">
        <f>D46</f>
        <v>Contact Hours</v>
      </c>
      <c r="E49" s="118">
        <f>'B Contact Hours'!T585</f>
        <v>0</v>
      </c>
      <c r="F49" s="118">
        <f>'B Contact Hours'!T605</f>
        <v>0</v>
      </c>
      <c r="G49" s="118">
        <f>'B Contact Hours'!T625</f>
        <v>0</v>
      </c>
      <c r="H49" s="118">
        <f>'B Contact Hours'!T645</f>
        <v>0</v>
      </c>
      <c r="I49" s="118">
        <f>'B Contact Hours'!T665</f>
        <v>0</v>
      </c>
      <c r="J49" s="118">
        <f>'B Contact Hours'!T685</f>
        <v>0</v>
      </c>
      <c r="K49" s="118">
        <f>'B Contact Hours'!T705</f>
        <v>0</v>
      </c>
      <c r="L49" s="118">
        <f>'B Contact Hours'!T725</f>
        <v>0</v>
      </c>
      <c r="M49" s="119">
        <f t="shared" si="10"/>
        <v>0</v>
      </c>
      <c r="N49" s="342"/>
      <c r="O49" s="343"/>
      <c r="P49" s="343"/>
      <c r="Q49" s="343"/>
      <c r="R49" s="1"/>
      <c r="S49" s="1"/>
      <c r="T49" s="1"/>
      <c r="U49" s="1"/>
      <c r="V49" s="1"/>
      <c r="W49" s="1"/>
      <c r="X49" s="1"/>
      <c r="Y49" s="1"/>
      <c r="Z49" s="1"/>
      <c r="AA49" s="1"/>
      <c r="AB49" s="1"/>
      <c r="AC49" s="1"/>
      <c r="AD49" s="1"/>
      <c r="AE49" s="1"/>
      <c r="AF49" s="1"/>
      <c r="AG49" s="1"/>
      <c r="AH49" s="1"/>
      <c r="AI49" s="1"/>
      <c r="AJ49" s="1"/>
      <c r="AK49" s="1"/>
      <c r="AL49" s="1"/>
      <c r="AM49" s="1"/>
    </row>
    <row r="50" spans="1:39" ht="18.75" customHeight="1" x14ac:dyDescent="0.25">
      <c r="A50" s="1"/>
      <c r="B50" s="79" t="s">
        <v>188</v>
      </c>
      <c r="C50" s="49" t="str">
        <f>'B Contact Hours'!G12</f>
        <v>&lt;Placement officer&gt;</v>
      </c>
      <c r="D50" s="93" t="str">
        <f>D46</f>
        <v>Contact Hours</v>
      </c>
      <c r="E50" s="118">
        <f>'B Contact Hours'!T768</f>
        <v>0</v>
      </c>
      <c r="F50" s="118">
        <f>'B Contact Hours'!T788</f>
        <v>0</v>
      </c>
      <c r="G50" s="118">
        <f>'B Contact Hours'!T808</f>
        <v>0</v>
      </c>
      <c r="H50" s="118">
        <f>'B Contact Hours'!T828</f>
        <v>0</v>
      </c>
      <c r="I50" s="118">
        <f>'B Contact Hours'!T848</f>
        <v>0</v>
      </c>
      <c r="J50" s="118">
        <f>'B Contact Hours'!T868</f>
        <v>0</v>
      </c>
      <c r="K50" s="118">
        <f>'B Contact Hours'!T888</f>
        <v>0</v>
      </c>
      <c r="L50" s="118">
        <f>'B Contact Hours'!T908</f>
        <v>0</v>
      </c>
      <c r="M50" s="119">
        <f t="shared" si="10"/>
        <v>0</v>
      </c>
      <c r="N50" s="342"/>
      <c r="O50" s="343"/>
      <c r="P50" s="343"/>
      <c r="Q50" s="343"/>
      <c r="R50" s="1"/>
      <c r="S50" s="1"/>
      <c r="T50" s="1"/>
      <c r="U50" s="1"/>
      <c r="V50" s="1"/>
      <c r="W50" s="1"/>
      <c r="X50" s="1"/>
      <c r="Y50" s="1"/>
      <c r="Z50" s="1"/>
      <c r="AA50" s="1"/>
      <c r="AB50" s="1"/>
      <c r="AC50" s="1"/>
      <c r="AD50" s="1"/>
      <c r="AE50" s="1"/>
      <c r="AF50" s="1"/>
      <c r="AG50" s="1"/>
      <c r="AH50" s="1"/>
      <c r="AI50" s="1"/>
      <c r="AJ50" s="1"/>
      <c r="AK50" s="1"/>
      <c r="AL50" s="1"/>
      <c r="AM50" s="1"/>
    </row>
    <row r="51" spans="1:39" ht="18.75" customHeight="1" x14ac:dyDescent="0.25">
      <c r="A51" s="1"/>
      <c r="B51" s="79" t="s">
        <v>189</v>
      </c>
      <c r="C51" s="49" t="str">
        <f>'B Contact Hours'!G13</f>
        <v>&lt;Other&gt;</v>
      </c>
      <c r="D51" s="93" t="str">
        <f>D46</f>
        <v>Contact Hours</v>
      </c>
      <c r="E51" s="118">
        <f>'B Contact Hours'!T951</f>
        <v>0</v>
      </c>
      <c r="F51" s="118">
        <f>'B Contact Hours'!T971</f>
        <v>0</v>
      </c>
      <c r="G51" s="118">
        <f>'B Contact Hours'!T991</f>
        <v>0</v>
      </c>
      <c r="H51" s="118">
        <f>'B Contact Hours'!T1011</f>
        <v>0</v>
      </c>
      <c r="I51" s="118">
        <f>'B Contact Hours'!T1031</f>
        <v>0</v>
      </c>
      <c r="J51" s="118">
        <f>'B Contact Hours'!T1051</f>
        <v>0</v>
      </c>
      <c r="K51" s="118">
        <f>'B Contact Hours'!T1071</f>
        <v>0</v>
      </c>
      <c r="L51" s="118">
        <f>'B Contact Hours'!T1091</f>
        <v>0</v>
      </c>
      <c r="M51" s="119">
        <f t="shared" si="10"/>
        <v>0</v>
      </c>
      <c r="N51" s="342"/>
      <c r="O51" s="343"/>
      <c r="P51" s="343"/>
      <c r="Q51" s="343"/>
      <c r="R51" s="1"/>
      <c r="S51" s="1"/>
      <c r="T51" s="1"/>
      <c r="U51" s="1"/>
      <c r="V51" s="1"/>
      <c r="W51" s="1"/>
      <c r="X51" s="1"/>
      <c r="Y51" s="1"/>
      <c r="Z51" s="1"/>
      <c r="AA51" s="1"/>
      <c r="AB51" s="1"/>
      <c r="AC51" s="1"/>
      <c r="AD51" s="1"/>
      <c r="AE51" s="1"/>
      <c r="AF51" s="1"/>
      <c r="AG51" s="1"/>
      <c r="AH51" s="1"/>
      <c r="AI51" s="1"/>
      <c r="AJ51" s="1"/>
      <c r="AK51" s="1"/>
      <c r="AL51" s="1"/>
      <c r="AM51" s="1"/>
    </row>
    <row r="52" spans="1:39" ht="18.75" customHeight="1" x14ac:dyDescent="0.25">
      <c r="A52" s="1"/>
      <c r="B52" s="188"/>
      <c r="C52" s="45" t="s">
        <v>190</v>
      </c>
      <c r="D52" s="185" t="str">
        <f>D46</f>
        <v>Contact Hours</v>
      </c>
      <c r="E52" s="179">
        <f>SUM(E46:E51)</f>
        <v>747</v>
      </c>
      <c r="F52" s="179">
        <f t="shared" ref="F52:L52" si="11">SUM(F46:F51)</f>
        <v>747</v>
      </c>
      <c r="G52" s="179">
        <f t="shared" si="11"/>
        <v>0</v>
      </c>
      <c r="H52" s="179">
        <f t="shared" si="11"/>
        <v>0</v>
      </c>
      <c r="I52" s="179">
        <f t="shared" si="11"/>
        <v>0</v>
      </c>
      <c r="J52" s="179">
        <f t="shared" si="11"/>
        <v>0</v>
      </c>
      <c r="K52" s="179">
        <f t="shared" si="11"/>
        <v>0</v>
      </c>
      <c r="L52" s="179">
        <f t="shared" si="11"/>
        <v>0</v>
      </c>
      <c r="M52" s="175">
        <f t="shared" si="10"/>
        <v>1494</v>
      </c>
      <c r="N52" s="385"/>
      <c r="O52" s="386"/>
      <c r="P52" s="386"/>
      <c r="Q52" s="386"/>
      <c r="R52" s="1"/>
      <c r="S52" s="1"/>
      <c r="T52" s="1"/>
      <c r="U52" s="1"/>
      <c r="V52" s="1"/>
      <c r="W52" s="1"/>
      <c r="X52" s="1"/>
      <c r="Y52" s="1"/>
      <c r="Z52" s="1"/>
      <c r="AA52" s="1"/>
      <c r="AB52" s="1"/>
      <c r="AC52" s="1"/>
      <c r="AD52" s="1"/>
      <c r="AE52" s="1"/>
      <c r="AF52" s="1"/>
      <c r="AG52" s="1"/>
      <c r="AH52" s="1"/>
      <c r="AI52" s="1"/>
      <c r="AJ52" s="1"/>
      <c r="AK52" s="1"/>
      <c r="AL52" s="1"/>
      <c r="AM52" s="1"/>
    </row>
    <row r="53" spans="1:39" ht="18.75" customHeight="1" x14ac:dyDescent="0.25">
      <c r="A53" s="1"/>
      <c r="B53" s="187"/>
      <c r="C53" s="199"/>
      <c r="D53" s="200"/>
      <c r="E53" s="201"/>
      <c r="F53" s="201"/>
      <c r="G53" s="201"/>
      <c r="H53" s="201"/>
      <c r="I53" s="201"/>
      <c r="J53" s="201"/>
      <c r="K53" s="201"/>
      <c r="L53" s="201"/>
      <c r="M53" s="195"/>
      <c r="N53" s="388"/>
      <c r="O53" s="390"/>
      <c r="P53" s="390"/>
      <c r="Q53" s="391"/>
      <c r="R53" s="1"/>
      <c r="S53" s="1"/>
      <c r="T53" s="1"/>
      <c r="U53" s="1"/>
      <c r="V53" s="1"/>
      <c r="W53" s="1"/>
      <c r="X53" s="1"/>
      <c r="Y53" s="1"/>
      <c r="Z53" s="1"/>
      <c r="AA53" s="1"/>
      <c r="AB53" s="1"/>
      <c r="AC53" s="1"/>
      <c r="AD53" s="1"/>
      <c r="AE53" s="1"/>
      <c r="AF53" s="1"/>
      <c r="AG53" s="1"/>
      <c r="AH53" s="1"/>
      <c r="AI53" s="1"/>
      <c r="AJ53" s="1"/>
      <c r="AK53" s="1"/>
      <c r="AL53" s="1"/>
      <c r="AM53" s="1"/>
    </row>
    <row r="54" spans="1:39" ht="42" customHeight="1" x14ac:dyDescent="0.25">
      <c r="A54" s="1"/>
      <c r="B54" s="196">
        <v>2.2000000000000002</v>
      </c>
      <c r="C54" s="197" t="str">
        <f>'B Contact Hours'!K7</f>
        <v>Prep / Research</v>
      </c>
      <c r="D54" s="198"/>
      <c r="E54" s="198"/>
      <c r="F54" s="198"/>
      <c r="G54" s="198"/>
      <c r="H54" s="198"/>
      <c r="I54" s="331" t="s">
        <v>374</v>
      </c>
      <c r="J54" s="198"/>
      <c r="K54" s="198"/>
      <c r="L54" s="198"/>
      <c r="M54" s="198"/>
      <c r="N54" s="382"/>
      <c r="O54" s="383"/>
      <c r="P54" s="383"/>
      <c r="Q54" s="384"/>
      <c r="R54" s="1"/>
      <c r="S54" s="1"/>
      <c r="T54" s="1"/>
      <c r="U54" s="1"/>
      <c r="V54" s="1"/>
      <c r="W54" s="1"/>
      <c r="X54" s="1"/>
      <c r="Y54" s="1"/>
      <c r="Z54" s="1"/>
      <c r="AA54" s="1"/>
      <c r="AB54" s="1"/>
      <c r="AC54" s="1"/>
      <c r="AD54" s="1"/>
      <c r="AE54" s="1"/>
      <c r="AF54" s="1"/>
      <c r="AG54" s="1"/>
      <c r="AH54" s="1"/>
      <c r="AI54" s="1"/>
      <c r="AJ54" s="1"/>
      <c r="AK54" s="1"/>
      <c r="AL54" s="1"/>
      <c r="AM54" s="1"/>
    </row>
    <row r="55" spans="1:39" ht="18.75" customHeight="1" x14ac:dyDescent="0.25">
      <c r="A55" s="1"/>
      <c r="B55" s="157" t="str">
        <f>B46</f>
        <v>RH1</v>
      </c>
      <c r="C55" s="46" t="str">
        <f>C46</f>
        <v>&lt;Course Leader&gt;</v>
      </c>
      <c r="D55" s="176" t="str">
        <f>'B Contact Hours'!K7</f>
        <v>Prep / Research</v>
      </c>
      <c r="E55" s="169">
        <f>'B Contact Hours'!T37</f>
        <v>531</v>
      </c>
      <c r="F55" s="169">
        <f>'B Contact Hours'!T56</f>
        <v>531</v>
      </c>
      <c r="G55" s="169">
        <f>'B Contact Hours'!T76</f>
        <v>0</v>
      </c>
      <c r="H55" s="169">
        <f>'B Contact Hours'!T96</f>
        <v>0</v>
      </c>
      <c r="I55" s="169">
        <f>'B Contact Hours'!T116</f>
        <v>0</v>
      </c>
      <c r="J55" s="169">
        <f>'B Contact Hours'!T136</f>
        <v>0</v>
      </c>
      <c r="K55" s="169">
        <f>'B Contact Hours'!T156</f>
        <v>0</v>
      </c>
      <c r="L55" s="169">
        <f>'B Contact Hours'!T176</f>
        <v>0</v>
      </c>
      <c r="M55" s="180">
        <f>SUM(E55:L55)</f>
        <v>1062</v>
      </c>
      <c r="N55" s="365"/>
      <c r="O55" s="366"/>
      <c r="P55" s="366"/>
      <c r="Q55" s="366"/>
      <c r="R55" s="1"/>
      <c r="S55" s="1"/>
      <c r="T55" s="1"/>
      <c r="U55" s="1"/>
      <c r="V55" s="1"/>
      <c r="W55" s="1"/>
      <c r="X55" s="1"/>
      <c r="Y55" s="1"/>
      <c r="Z55" s="1"/>
      <c r="AA55" s="1"/>
      <c r="AB55" s="1"/>
      <c r="AC55" s="1"/>
      <c r="AD55" s="1"/>
      <c r="AE55" s="1"/>
      <c r="AF55" s="1"/>
      <c r="AG55" s="1"/>
      <c r="AH55" s="1"/>
      <c r="AI55" s="1"/>
      <c r="AJ55" s="1"/>
      <c r="AK55" s="1"/>
      <c r="AL55" s="1"/>
      <c r="AM55" s="1"/>
    </row>
    <row r="56" spans="1:39" ht="18.75" customHeight="1" x14ac:dyDescent="0.25">
      <c r="A56" s="1"/>
      <c r="B56" s="157" t="str">
        <f t="shared" ref="B56:C60" si="12">B47</f>
        <v>RH2</v>
      </c>
      <c r="C56" s="49" t="str">
        <f t="shared" si="12"/>
        <v>&lt;Programme tutor&gt;</v>
      </c>
      <c r="D56" s="93" t="str">
        <f>D55</f>
        <v>Prep / Research</v>
      </c>
      <c r="E56" s="118">
        <f>'B Contact Hours'!T220</f>
        <v>162</v>
      </c>
      <c r="F56" s="118">
        <f>'B Contact Hours'!T240</f>
        <v>162</v>
      </c>
      <c r="G56" s="118">
        <f>'B Contact Hours'!T260</f>
        <v>0</v>
      </c>
      <c r="H56" s="118">
        <f>'B Contact Hours'!T280</f>
        <v>0</v>
      </c>
      <c r="I56" s="118">
        <f>'B Contact Hours'!T300</f>
        <v>0</v>
      </c>
      <c r="J56" s="118">
        <f>'B Contact Hours'!T320</f>
        <v>0</v>
      </c>
      <c r="K56" s="118">
        <f>'B Contact Hours'!T340</f>
        <v>0</v>
      </c>
      <c r="L56" s="118">
        <f>'B Contact Hours'!T360</f>
        <v>0</v>
      </c>
      <c r="M56" s="119">
        <f t="shared" ref="M56:M61" si="13">SUM(E56:L56)</f>
        <v>324</v>
      </c>
      <c r="N56" s="342"/>
      <c r="O56" s="343"/>
      <c r="P56" s="343"/>
      <c r="Q56" s="343"/>
      <c r="R56" s="1"/>
      <c r="S56" s="1"/>
      <c r="T56" s="1"/>
      <c r="U56" s="1"/>
      <c r="V56" s="1"/>
      <c r="W56" s="1"/>
      <c r="X56" s="1"/>
      <c r="Y56" s="1"/>
      <c r="Z56" s="1"/>
      <c r="AA56" s="1"/>
      <c r="AB56" s="1"/>
      <c r="AC56" s="1"/>
      <c r="AD56" s="1"/>
      <c r="AE56" s="1"/>
      <c r="AF56" s="1"/>
      <c r="AG56" s="1"/>
      <c r="AH56" s="1"/>
      <c r="AI56" s="1"/>
      <c r="AJ56" s="1"/>
      <c r="AK56" s="1"/>
      <c r="AL56" s="1"/>
      <c r="AM56" s="1"/>
    </row>
    <row r="57" spans="1:39" ht="18.75" customHeight="1" x14ac:dyDescent="0.25">
      <c r="A57" s="1"/>
      <c r="B57" s="157" t="str">
        <f t="shared" si="12"/>
        <v>RH3</v>
      </c>
      <c r="C57" s="49" t="str">
        <f t="shared" si="12"/>
        <v>&lt;Skills coach&gt;</v>
      </c>
      <c r="D57" s="93" t="str">
        <f>D56</f>
        <v>Prep / Research</v>
      </c>
      <c r="E57" s="118">
        <f>'B Contact Hours'!T403</f>
        <v>108</v>
      </c>
      <c r="F57" s="118">
        <f>'B Contact Hours'!T423</f>
        <v>108</v>
      </c>
      <c r="G57" s="118">
        <f>'B Contact Hours'!T443</f>
        <v>0</v>
      </c>
      <c r="H57" s="118">
        <f>'B Contact Hours'!T463</f>
        <v>0</v>
      </c>
      <c r="I57" s="118">
        <f>'B Contact Hours'!T483</f>
        <v>0</v>
      </c>
      <c r="J57" s="118">
        <f>'B Contact Hours'!T503</f>
        <v>0</v>
      </c>
      <c r="K57" s="118">
        <f>'B Contact Hours'!T523</f>
        <v>0</v>
      </c>
      <c r="L57" s="118">
        <f>'B Contact Hours'!T543</f>
        <v>0</v>
      </c>
      <c r="M57" s="119">
        <f t="shared" si="13"/>
        <v>216</v>
      </c>
      <c r="N57" s="342"/>
      <c r="O57" s="343"/>
      <c r="P57" s="343"/>
      <c r="Q57" s="343"/>
      <c r="R57" s="1"/>
      <c r="S57" s="1"/>
      <c r="T57" s="1"/>
      <c r="U57" s="1"/>
      <c r="V57" s="1"/>
      <c r="W57" s="1"/>
      <c r="X57" s="1"/>
      <c r="Y57" s="1"/>
      <c r="Z57" s="1"/>
      <c r="AA57" s="1"/>
      <c r="AB57" s="1"/>
      <c r="AC57" s="1"/>
      <c r="AD57" s="1"/>
      <c r="AE57" s="1"/>
      <c r="AF57" s="1"/>
      <c r="AG57" s="1"/>
      <c r="AH57" s="1"/>
      <c r="AI57" s="1"/>
      <c r="AJ57" s="1"/>
      <c r="AK57" s="1"/>
      <c r="AL57" s="1"/>
      <c r="AM57" s="1"/>
    </row>
    <row r="58" spans="1:39" ht="18.75" customHeight="1" x14ac:dyDescent="0.25">
      <c r="A58" s="1"/>
      <c r="B58" s="157" t="str">
        <f t="shared" si="12"/>
        <v>RH4</v>
      </c>
      <c r="C58" s="49" t="str">
        <f t="shared" si="12"/>
        <v>&lt;Progress reviewer&gt;</v>
      </c>
      <c r="D58" s="93" t="str">
        <f>D55</f>
        <v>Prep / Research</v>
      </c>
      <c r="E58" s="118">
        <f>'B Contact Hours'!T586</f>
        <v>0</v>
      </c>
      <c r="F58" s="118">
        <f>'B Contact Hours'!T606</f>
        <v>0</v>
      </c>
      <c r="G58" s="118">
        <f>'B Contact Hours'!T626</f>
        <v>0</v>
      </c>
      <c r="H58" s="118">
        <f>'B Contact Hours'!T646</f>
        <v>0</v>
      </c>
      <c r="I58" s="118">
        <f>'B Contact Hours'!T666</f>
        <v>0</v>
      </c>
      <c r="J58" s="118">
        <f>'B Contact Hours'!T686</f>
        <v>0</v>
      </c>
      <c r="K58" s="118">
        <f>'B Contact Hours'!T706</f>
        <v>0</v>
      </c>
      <c r="L58" s="118">
        <f>'B Contact Hours'!T726</f>
        <v>0</v>
      </c>
      <c r="M58" s="119">
        <f t="shared" si="13"/>
        <v>0</v>
      </c>
      <c r="N58" s="342"/>
      <c r="O58" s="343"/>
      <c r="P58" s="343"/>
      <c r="Q58" s="343"/>
      <c r="R58" s="1"/>
      <c r="S58" s="1"/>
      <c r="T58" s="1"/>
      <c r="U58" s="1"/>
      <c r="V58" s="1"/>
      <c r="W58" s="1"/>
      <c r="X58" s="1"/>
      <c r="Y58" s="1"/>
      <c r="Z58" s="1"/>
      <c r="AA58" s="1"/>
      <c r="AB58" s="1"/>
      <c r="AC58" s="1"/>
      <c r="AD58" s="1"/>
      <c r="AE58" s="1"/>
      <c r="AF58" s="1"/>
      <c r="AG58" s="1"/>
      <c r="AH58" s="1"/>
      <c r="AI58" s="1"/>
      <c r="AJ58" s="1"/>
      <c r="AK58" s="1"/>
      <c r="AL58" s="1"/>
      <c r="AM58" s="1"/>
    </row>
    <row r="59" spans="1:39" ht="18.75" customHeight="1" x14ac:dyDescent="0.25">
      <c r="A59" s="1"/>
      <c r="B59" s="157" t="str">
        <f t="shared" si="12"/>
        <v>RH5</v>
      </c>
      <c r="C59" s="49" t="str">
        <f t="shared" si="12"/>
        <v>&lt;Placement officer&gt;</v>
      </c>
      <c r="D59" s="93" t="str">
        <f>D55</f>
        <v>Prep / Research</v>
      </c>
      <c r="E59" s="118">
        <f>'B Contact Hours'!T769</f>
        <v>0</v>
      </c>
      <c r="F59" s="118">
        <f>'B Contact Hours'!T789</f>
        <v>0</v>
      </c>
      <c r="G59" s="118">
        <f>'B Contact Hours'!T809</f>
        <v>0</v>
      </c>
      <c r="H59" s="118">
        <f>'B Contact Hours'!T829</f>
        <v>0</v>
      </c>
      <c r="I59" s="118">
        <f>'B Contact Hours'!T849</f>
        <v>0</v>
      </c>
      <c r="J59" s="118">
        <f>'B Contact Hours'!T869</f>
        <v>0</v>
      </c>
      <c r="K59" s="118">
        <f>'B Contact Hours'!T889</f>
        <v>0</v>
      </c>
      <c r="L59" s="118">
        <f>'B Contact Hours'!T909</f>
        <v>0</v>
      </c>
      <c r="M59" s="119">
        <f t="shared" si="13"/>
        <v>0</v>
      </c>
      <c r="N59" s="342"/>
      <c r="O59" s="343"/>
      <c r="P59" s="343"/>
      <c r="Q59" s="343"/>
      <c r="R59" s="1"/>
      <c r="S59" s="1"/>
      <c r="T59" s="1"/>
      <c r="U59" s="1"/>
      <c r="V59" s="1"/>
      <c r="W59" s="1"/>
      <c r="X59" s="1"/>
      <c r="Y59" s="1"/>
      <c r="Z59" s="1"/>
      <c r="AA59" s="1"/>
      <c r="AB59" s="1"/>
      <c r="AC59" s="1"/>
      <c r="AD59" s="1"/>
      <c r="AE59" s="1"/>
      <c r="AF59" s="1"/>
      <c r="AG59" s="1"/>
      <c r="AH59" s="1"/>
      <c r="AI59" s="1"/>
      <c r="AJ59" s="1"/>
      <c r="AK59" s="1"/>
      <c r="AL59" s="1"/>
      <c r="AM59" s="1"/>
    </row>
    <row r="60" spans="1:39" ht="18.75" customHeight="1" x14ac:dyDescent="0.25">
      <c r="A60" s="1"/>
      <c r="B60" s="157" t="str">
        <f t="shared" si="12"/>
        <v>RH6</v>
      </c>
      <c r="C60" s="49" t="str">
        <f t="shared" si="12"/>
        <v>&lt;Other&gt;</v>
      </c>
      <c r="D60" s="93" t="str">
        <f>D55</f>
        <v>Prep / Research</v>
      </c>
      <c r="E60" s="118">
        <f>'B Contact Hours'!T952</f>
        <v>0</v>
      </c>
      <c r="F60" s="118">
        <f>'B Contact Hours'!T972</f>
        <v>0</v>
      </c>
      <c r="G60" s="118">
        <f>'B Contact Hours'!T992</f>
        <v>0</v>
      </c>
      <c r="H60" s="118">
        <f>'B Contact Hours'!T1012</f>
        <v>0</v>
      </c>
      <c r="I60" s="118">
        <f>'B Contact Hours'!T1032</f>
        <v>0</v>
      </c>
      <c r="J60" s="118">
        <f>'B Contact Hours'!T1052</f>
        <v>0</v>
      </c>
      <c r="K60" s="118">
        <f>'B Contact Hours'!T1072</f>
        <v>0</v>
      </c>
      <c r="L60" s="118">
        <f>'B Contact Hours'!T1092</f>
        <v>0</v>
      </c>
      <c r="M60" s="119">
        <f t="shared" si="13"/>
        <v>0</v>
      </c>
      <c r="N60" s="342"/>
      <c r="O60" s="343"/>
      <c r="P60" s="343"/>
      <c r="Q60" s="343"/>
      <c r="R60" s="1"/>
      <c r="S60" s="1"/>
      <c r="T60" s="1"/>
      <c r="U60" s="1"/>
      <c r="V60" s="1"/>
      <c r="W60" s="1"/>
      <c r="X60" s="1"/>
      <c r="Y60" s="1"/>
      <c r="Z60" s="1"/>
      <c r="AA60" s="1"/>
      <c r="AB60" s="1"/>
      <c r="AC60" s="1"/>
      <c r="AD60" s="1"/>
      <c r="AE60" s="1"/>
      <c r="AF60" s="1"/>
      <c r="AG60" s="1"/>
      <c r="AH60" s="1"/>
      <c r="AI60" s="1"/>
      <c r="AJ60" s="1"/>
      <c r="AK60" s="1"/>
      <c r="AL60" s="1"/>
      <c r="AM60" s="1"/>
    </row>
    <row r="61" spans="1:39" ht="18.75" customHeight="1" x14ac:dyDescent="0.25">
      <c r="A61" s="1"/>
      <c r="B61" s="188"/>
      <c r="C61" s="45" t="s">
        <v>190</v>
      </c>
      <c r="D61" s="185" t="str">
        <f>D55</f>
        <v>Prep / Research</v>
      </c>
      <c r="E61" s="179">
        <f>SUM(E55:E60)</f>
        <v>801</v>
      </c>
      <c r="F61" s="179">
        <f t="shared" ref="F61:L61" si="14">SUM(F55:F60)</f>
        <v>801</v>
      </c>
      <c r="G61" s="179">
        <f t="shared" si="14"/>
        <v>0</v>
      </c>
      <c r="H61" s="179">
        <f t="shared" si="14"/>
        <v>0</v>
      </c>
      <c r="I61" s="179">
        <f t="shared" si="14"/>
        <v>0</v>
      </c>
      <c r="J61" s="179">
        <f t="shared" si="14"/>
        <v>0</v>
      </c>
      <c r="K61" s="179">
        <f t="shared" si="14"/>
        <v>0</v>
      </c>
      <c r="L61" s="179">
        <f t="shared" si="14"/>
        <v>0</v>
      </c>
      <c r="M61" s="175">
        <f t="shared" si="13"/>
        <v>1602</v>
      </c>
      <c r="N61" s="385"/>
      <c r="O61" s="386"/>
      <c r="P61" s="386"/>
      <c r="Q61" s="386"/>
      <c r="R61" s="1"/>
      <c r="S61" s="1"/>
      <c r="T61" s="1"/>
      <c r="U61" s="1"/>
      <c r="V61" s="1"/>
      <c r="W61" s="1"/>
      <c r="X61" s="1"/>
      <c r="Y61" s="1"/>
      <c r="Z61" s="1"/>
      <c r="AA61" s="1"/>
      <c r="AB61" s="1"/>
      <c r="AC61" s="1"/>
      <c r="AD61" s="1"/>
      <c r="AE61" s="1"/>
      <c r="AF61" s="1"/>
      <c r="AG61" s="1"/>
      <c r="AH61" s="1"/>
      <c r="AI61" s="1"/>
      <c r="AJ61" s="1"/>
      <c r="AK61" s="1"/>
      <c r="AL61" s="1"/>
      <c r="AM61" s="1"/>
    </row>
    <row r="62" spans="1:39" ht="18.75" customHeight="1" x14ac:dyDescent="0.25">
      <c r="A62" s="1"/>
      <c r="B62" s="187"/>
      <c r="C62" s="199"/>
      <c r="D62" s="200"/>
      <c r="E62" s="201"/>
      <c r="F62" s="201"/>
      <c r="G62" s="201"/>
      <c r="H62" s="201"/>
      <c r="I62" s="201"/>
      <c r="J62" s="201"/>
      <c r="K62" s="201"/>
      <c r="L62" s="201"/>
      <c r="M62" s="195"/>
      <c r="N62" s="388"/>
      <c r="O62" s="390"/>
      <c r="P62" s="390"/>
      <c r="Q62" s="391"/>
      <c r="R62" s="1"/>
      <c r="S62" s="1"/>
      <c r="T62" s="1"/>
      <c r="U62" s="1"/>
      <c r="V62" s="1"/>
      <c r="W62" s="1"/>
      <c r="X62" s="1"/>
      <c r="Y62" s="1"/>
      <c r="Z62" s="1"/>
      <c r="AA62" s="1"/>
      <c r="AB62" s="1"/>
      <c r="AC62" s="1"/>
      <c r="AD62" s="1"/>
      <c r="AE62" s="1"/>
      <c r="AF62" s="1"/>
      <c r="AG62" s="1"/>
      <c r="AH62" s="1"/>
      <c r="AI62" s="1"/>
      <c r="AJ62" s="1"/>
      <c r="AK62" s="1"/>
      <c r="AL62" s="1"/>
      <c r="AM62" s="1"/>
    </row>
    <row r="63" spans="1:39" ht="42" customHeight="1" x14ac:dyDescent="0.25">
      <c r="A63" s="1"/>
      <c r="B63" s="196">
        <v>2.2999999999999998</v>
      </c>
      <c r="C63" s="197" t="str">
        <f>'B Contact Hours'!L7</f>
        <v>Marking / Admin</v>
      </c>
      <c r="D63" s="198"/>
      <c r="E63" s="198"/>
      <c r="F63" s="198"/>
      <c r="G63" s="198"/>
      <c r="H63" s="198"/>
      <c r="I63" s="331" t="s">
        <v>374</v>
      </c>
      <c r="J63" s="198"/>
      <c r="K63" s="198"/>
      <c r="L63" s="198"/>
      <c r="M63" s="198"/>
      <c r="N63" s="382"/>
      <c r="O63" s="383"/>
      <c r="P63" s="383"/>
      <c r="Q63" s="384"/>
      <c r="R63" s="1"/>
      <c r="S63" s="1"/>
      <c r="T63" s="1"/>
      <c r="U63" s="1"/>
      <c r="V63" s="1"/>
      <c r="W63" s="1"/>
      <c r="X63" s="1"/>
      <c r="Y63" s="1"/>
      <c r="Z63" s="1"/>
      <c r="AA63" s="1"/>
      <c r="AB63" s="1"/>
      <c r="AC63" s="1"/>
      <c r="AD63" s="1"/>
      <c r="AE63" s="1"/>
      <c r="AF63" s="1"/>
      <c r="AG63" s="1"/>
      <c r="AH63" s="1"/>
      <c r="AI63" s="1"/>
      <c r="AJ63" s="1"/>
      <c r="AK63" s="1"/>
      <c r="AL63" s="1"/>
      <c r="AM63" s="1"/>
    </row>
    <row r="64" spans="1:39" ht="18.75" customHeight="1" x14ac:dyDescent="0.25">
      <c r="A64" s="1"/>
      <c r="B64" s="157" t="str">
        <f>B55</f>
        <v>RH1</v>
      </c>
      <c r="C64" s="46" t="str">
        <f>C55</f>
        <v>&lt;Course Leader&gt;</v>
      </c>
      <c r="D64" s="176" t="str">
        <f>'B Contact Hours'!L7</f>
        <v>Marking / Admin</v>
      </c>
      <c r="E64" s="169">
        <f>'B Contact Hours'!T38</f>
        <v>0</v>
      </c>
      <c r="F64" s="169">
        <f>'B Contact Hours'!T58</f>
        <v>0</v>
      </c>
      <c r="G64" s="169">
        <f>'B Contact Hours'!T78</f>
        <v>0</v>
      </c>
      <c r="H64" s="169">
        <f>'B Contact Hours'!T98</f>
        <v>0</v>
      </c>
      <c r="I64" s="169">
        <f>'B Contact Hours'!T118</f>
        <v>0</v>
      </c>
      <c r="J64" s="169">
        <f>'B Contact Hours'!T138</f>
        <v>0</v>
      </c>
      <c r="K64" s="169">
        <f>'B Contact Hours'!T158</f>
        <v>0</v>
      </c>
      <c r="L64" s="169">
        <f>'B Contact Hours'!T178</f>
        <v>0</v>
      </c>
      <c r="M64" s="180">
        <f>SUM(E64:L64)</f>
        <v>0</v>
      </c>
      <c r="N64" s="365"/>
      <c r="O64" s="366"/>
      <c r="P64" s="366"/>
      <c r="Q64" s="366"/>
      <c r="R64" s="1"/>
      <c r="S64" s="1"/>
      <c r="T64" s="1"/>
      <c r="U64" s="1"/>
      <c r="V64" s="1"/>
      <c r="W64" s="1"/>
      <c r="X64" s="1"/>
      <c r="Y64" s="1"/>
      <c r="Z64" s="1"/>
      <c r="AA64" s="1"/>
      <c r="AB64" s="1"/>
      <c r="AC64" s="1"/>
      <c r="AD64" s="1"/>
      <c r="AE64" s="1"/>
      <c r="AF64" s="1"/>
      <c r="AG64" s="1"/>
      <c r="AH64" s="1"/>
      <c r="AI64" s="1"/>
      <c r="AJ64" s="1"/>
      <c r="AK64" s="1"/>
      <c r="AL64" s="1"/>
      <c r="AM64" s="1"/>
    </row>
    <row r="65" spans="1:39" ht="18.75" customHeight="1" x14ac:dyDescent="0.25">
      <c r="A65" s="1"/>
      <c r="B65" s="157" t="str">
        <f t="shared" ref="B65:C65" si="15">B56</f>
        <v>RH2</v>
      </c>
      <c r="C65" s="49" t="str">
        <f t="shared" si="15"/>
        <v>&lt;Programme tutor&gt;</v>
      </c>
      <c r="D65" s="93" t="str">
        <f>D64</f>
        <v>Marking / Admin</v>
      </c>
      <c r="E65" s="118">
        <f>'B Contact Hours'!T221</f>
        <v>108</v>
      </c>
      <c r="F65" s="118">
        <f>'B Contact Hours'!T241</f>
        <v>108</v>
      </c>
      <c r="G65" s="118">
        <f>'B Contact Hours'!T261</f>
        <v>0</v>
      </c>
      <c r="H65" s="118">
        <f>'B Contact Hours'!T281</f>
        <v>0</v>
      </c>
      <c r="I65" s="118">
        <f>'B Contact Hours'!T301</f>
        <v>0</v>
      </c>
      <c r="J65" s="118">
        <f>'B Contact Hours'!T321</f>
        <v>0</v>
      </c>
      <c r="K65" s="118">
        <f>'B Contact Hours'!T341</f>
        <v>0</v>
      </c>
      <c r="L65" s="118">
        <f>'B Contact Hours'!T361</f>
        <v>0</v>
      </c>
      <c r="M65" s="119">
        <f t="shared" ref="M65:M70" si="16">SUM(E65:L65)</f>
        <v>216</v>
      </c>
      <c r="N65" s="342"/>
      <c r="O65" s="343"/>
      <c r="P65" s="343"/>
      <c r="Q65" s="343"/>
      <c r="R65" s="1"/>
      <c r="S65" s="1"/>
      <c r="T65" s="1"/>
      <c r="U65" s="1"/>
      <c r="V65" s="1"/>
      <c r="W65" s="1"/>
      <c r="X65" s="1"/>
      <c r="Y65" s="1"/>
      <c r="Z65" s="1"/>
      <c r="AA65" s="1"/>
      <c r="AB65" s="1"/>
      <c r="AC65" s="1"/>
      <c r="AD65" s="1"/>
      <c r="AE65" s="1"/>
      <c r="AF65" s="1"/>
      <c r="AG65" s="1"/>
      <c r="AH65" s="1"/>
      <c r="AI65" s="1"/>
      <c r="AJ65" s="1"/>
      <c r="AK65" s="1"/>
      <c r="AL65" s="1"/>
      <c r="AM65" s="1"/>
    </row>
    <row r="66" spans="1:39" ht="18.75" customHeight="1" x14ac:dyDescent="0.25">
      <c r="A66" s="1"/>
      <c r="B66" s="157" t="str">
        <f t="shared" ref="B66:C66" si="17">B57</f>
        <v>RH3</v>
      </c>
      <c r="C66" s="49" t="str">
        <f t="shared" si="17"/>
        <v>&lt;Skills coach&gt;</v>
      </c>
      <c r="D66" s="93" t="str">
        <f>D65</f>
        <v>Marking / Admin</v>
      </c>
      <c r="E66" s="118">
        <f>'B Contact Hours'!T404</f>
        <v>108</v>
      </c>
      <c r="F66" s="118">
        <f>'B Contact Hours'!T424</f>
        <v>108</v>
      </c>
      <c r="G66" s="118">
        <f>'B Contact Hours'!T444</f>
        <v>0</v>
      </c>
      <c r="H66" s="118">
        <f>'B Contact Hours'!T464</f>
        <v>0</v>
      </c>
      <c r="I66" s="118">
        <f>'B Contact Hours'!T484</f>
        <v>0</v>
      </c>
      <c r="J66" s="118">
        <f>'B Contact Hours'!T504</f>
        <v>0</v>
      </c>
      <c r="K66" s="118">
        <f>'B Contact Hours'!T524</f>
        <v>0</v>
      </c>
      <c r="L66" s="118">
        <f>'B Contact Hours'!T544</f>
        <v>0</v>
      </c>
      <c r="M66" s="119">
        <f t="shared" si="16"/>
        <v>216</v>
      </c>
      <c r="N66" s="342"/>
      <c r="O66" s="343"/>
      <c r="P66" s="343"/>
      <c r="Q66" s="343"/>
      <c r="R66" s="1"/>
      <c r="S66" s="1"/>
      <c r="T66" s="1"/>
      <c r="U66" s="1"/>
      <c r="V66" s="1"/>
      <c r="W66" s="1"/>
      <c r="X66" s="1"/>
      <c r="Y66" s="1"/>
      <c r="Z66" s="1"/>
      <c r="AA66" s="1"/>
      <c r="AB66" s="1"/>
      <c r="AC66" s="1"/>
      <c r="AD66" s="1"/>
      <c r="AE66" s="1"/>
      <c r="AF66" s="1"/>
      <c r="AG66" s="1"/>
      <c r="AH66" s="1"/>
      <c r="AI66" s="1"/>
      <c r="AJ66" s="1"/>
      <c r="AK66" s="1"/>
      <c r="AL66" s="1"/>
      <c r="AM66" s="1"/>
    </row>
    <row r="67" spans="1:39" ht="18.75" customHeight="1" x14ac:dyDescent="0.25">
      <c r="A67" s="1"/>
      <c r="B67" s="157" t="str">
        <f t="shared" ref="B67:C67" si="18">B58</f>
        <v>RH4</v>
      </c>
      <c r="C67" s="49" t="str">
        <f t="shared" si="18"/>
        <v>&lt;Progress reviewer&gt;</v>
      </c>
      <c r="D67" s="93" t="str">
        <f>D64</f>
        <v>Marking / Admin</v>
      </c>
      <c r="E67" s="118">
        <f>'B Contact Hours'!T587</f>
        <v>0</v>
      </c>
      <c r="F67" s="118">
        <f>'B Contact Hours'!T607</f>
        <v>0</v>
      </c>
      <c r="G67" s="118">
        <f>'B Contact Hours'!T627</f>
        <v>0</v>
      </c>
      <c r="H67" s="118">
        <f>'B Contact Hours'!T647</f>
        <v>0</v>
      </c>
      <c r="I67" s="118">
        <f>'B Contact Hours'!T667</f>
        <v>0</v>
      </c>
      <c r="J67" s="118">
        <f>'B Contact Hours'!T687</f>
        <v>0</v>
      </c>
      <c r="K67" s="118">
        <f>'B Contact Hours'!T707</f>
        <v>0</v>
      </c>
      <c r="L67" s="118">
        <f>'B Contact Hours'!T727</f>
        <v>0</v>
      </c>
      <c r="M67" s="119">
        <f t="shared" si="16"/>
        <v>0</v>
      </c>
      <c r="N67" s="342"/>
      <c r="O67" s="343"/>
      <c r="P67" s="343"/>
      <c r="Q67" s="343"/>
      <c r="R67" s="1"/>
      <c r="S67" s="1"/>
      <c r="T67" s="1"/>
      <c r="U67" s="1"/>
      <c r="V67" s="1"/>
      <c r="W67" s="1"/>
      <c r="X67" s="1"/>
      <c r="Y67" s="1"/>
      <c r="Z67" s="1"/>
      <c r="AA67" s="1"/>
      <c r="AB67" s="1"/>
      <c r="AC67" s="1"/>
      <c r="AD67" s="1"/>
      <c r="AE67" s="1"/>
      <c r="AF67" s="1"/>
      <c r="AG67" s="1"/>
      <c r="AH67" s="1"/>
      <c r="AI67" s="1"/>
      <c r="AJ67" s="1"/>
      <c r="AK67" s="1"/>
      <c r="AL67" s="1"/>
      <c r="AM67" s="1"/>
    </row>
    <row r="68" spans="1:39" ht="18.75" customHeight="1" x14ac:dyDescent="0.25">
      <c r="A68" s="1"/>
      <c r="B68" s="157" t="str">
        <f t="shared" ref="B68:C68" si="19">B59</f>
        <v>RH5</v>
      </c>
      <c r="C68" s="49" t="str">
        <f t="shared" si="19"/>
        <v>&lt;Placement officer&gt;</v>
      </c>
      <c r="D68" s="93" t="str">
        <f>D64</f>
        <v>Marking / Admin</v>
      </c>
      <c r="E68" s="118">
        <f>'B Contact Hours'!T770</f>
        <v>0</v>
      </c>
      <c r="F68" s="118">
        <f>'B Contact Hours'!T790</f>
        <v>0</v>
      </c>
      <c r="G68" s="118">
        <f>'B Contact Hours'!T810</f>
        <v>0</v>
      </c>
      <c r="H68" s="118">
        <f>'B Contact Hours'!T830</f>
        <v>0</v>
      </c>
      <c r="I68" s="118">
        <f>'B Contact Hours'!T850</f>
        <v>0</v>
      </c>
      <c r="J68" s="118">
        <f>'B Contact Hours'!T870</f>
        <v>0</v>
      </c>
      <c r="K68" s="118">
        <f>'B Contact Hours'!T890</f>
        <v>0</v>
      </c>
      <c r="L68" s="118">
        <f>'B Contact Hours'!T910</f>
        <v>0</v>
      </c>
      <c r="M68" s="119">
        <f t="shared" si="16"/>
        <v>0</v>
      </c>
      <c r="N68" s="342"/>
      <c r="O68" s="343"/>
      <c r="P68" s="343"/>
      <c r="Q68" s="343"/>
      <c r="R68" s="1"/>
      <c r="S68" s="1"/>
      <c r="T68" s="1"/>
      <c r="U68" s="1"/>
      <c r="V68" s="1"/>
      <c r="W68" s="1"/>
      <c r="X68" s="1"/>
      <c r="Y68" s="1"/>
      <c r="Z68" s="1"/>
      <c r="AA68" s="1"/>
      <c r="AB68" s="1"/>
      <c r="AC68" s="1"/>
      <c r="AD68" s="1"/>
      <c r="AE68" s="1"/>
      <c r="AF68" s="1"/>
      <c r="AG68" s="1"/>
      <c r="AH68" s="1"/>
      <c r="AI68" s="1"/>
      <c r="AJ68" s="1"/>
      <c r="AK68" s="1"/>
      <c r="AL68" s="1"/>
      <c r="AM68" s="1"/>
    </row>
    <row r="69" spans="1:39" ht="18.75" customHeight="1" x14ac:dyDescent="0.25">
      <c r="A69" s="1"/>
      <c r="B69" s="157" t="str">
        <f t="shared" ref="B69:C69" si="20">B60</f>
        <v>RH6</v>
      </c>
      <c r="C69" s="49" t="str">
        <f t="shared" si="20"/>
        <v>&lt;Other&gt;</v>
      </c>
      <c r="D69" s="93" t="str">
        <f>D64</f>
        <v>Marking / Admin</v>
      </c>
      <c r="E69" s="118">
        <f>'B Contact Hours'!T953</f>
        <v>0</v>
      </c>
      <c r="F69" s="118">
        <f>'B Contact Hours'!T973</f>
        <v>0</v>
      </c>
      <c r="G69" s="118">
        <f>'B Contact Hours'!T993</f>
        <v>0</v>
      </c>
      <c r="H69" s="118">
        <f>'B Contact Hours'!T1013</f>
        <v>0</v>
      </c>
      <c r="I69" s="118">
        <f>'B Contact Hours'!T1033</f>
        <v>0</v>
      </c>
      <c r="J69" s="118">
        <f>'B Contact Hours'!T1053</f>
        <v>0</v>
      </c>
      <c r="K69" s="118">
        <f>'B Contact Hours'!T1073</f>
        <v>0</v>
      </c>
      <c r="L69" s="118">
        <f>'B Contact Hours'!T1093</f>
        <v>0</v>
      </c>
      <c r="M69" s="119">
        <f t="shared" si="16"/>
        <v>0</v>
      </c>
      <c r="N69" s="342"/>
      <c r="O69" s="343"/>
      <c r="P69" s="343"/>
      <c r="Q69" s="343"/>
      <c r="R69" s="1"/>
      <c r="S69" s="1"/>
      <c r="T69" s="1"/>
      <c r="U69" s="1"/>
      <c r="V69" s="1"/>
      <c r="W69" s="1"/>
      <c r="X69" s="1"/>
      <c r="Y69" s="1"/>
      <c r="Z69" s="1"/>
      <c r="AA69" s="1"/>
      <c r="AB69" s="1"/>
      <c r="AC69" s="1"/>
      <c r="AD69" s="1"/>
      <c r="AE69" s="1"/>
      <c r="AF69" s="1"/>
      <c r="AG69" s="1"/>
      <c r="AH69" s="1"/>
      <c r="AI69" s="1"/>
      <c r="AJ69" s="1"/>
      <c r="AK69" s="1"/>
      <c r="AL69" s="1"/>
      <c r="AM69" s="1"/>
    </row>
    <row r="70" spans="1:39" ht="18.75" customHeight="1" x14ac:dyDescent="0.25">
      <c r="A70" s="1"/>
      <c r="B70" s="188"/>
      <c r="C70" s="45" t="s">
        <v>190</v>
      </c>
      <c r="D70" s="185" t="str">
        <f>D64</f>
        <v>Marking / Admin</v>
      </c>
      <c r="E70" s="179">
        <f>SUM(E64:E69)</f>
        <v>216</v>
      </c>
      <c r="F70" s="179">
        <f t="shared" ref="F70" si="21">SUM(F64:F69)</f>
        <v>216</v>
      </c>
      <c r="G70" s="179">
        <f t="shared" ref="G70" si="22">SUM(G64:G69)</f>
        <v>0</v>
      </c>
      <c r="H70" s="179">
        <f t="shared" ref="H70" si="23">SUM(H64:H69)</f>
        <v>0</v>
      </c>
      <c r="I70" s="179">
        <f t="shared" ref="I70" si="24">SUM(I64:I69)</f>
        <v>0</v>
      </c>
      <c r="J70" s="179">
        <f t="shared" ref="J70" si="25">SUM(J64:J69)</f>
        <v>0</v>
      </c>
      <c r="K70" s="179">
        <f t="shared" ref="K70" si="26">SUM(K64:K69)</f>
        <v>0</v>
      </c>
      <c r="L70" s="179">
        <f t="shared" ref="L70" si="27">SUM(L64:L69)</f>
        <v>0</v>
      </c>
      <c r="M70" s="175">
        <f t="shared" si="16"/>
        <v>432</v>
      </c>
      <c r="N70" s="385"/>
      <c r="O70" s="386"/>
      <c r="P70" s="386"/>
      <c r="Q70" s="386"/>
      <c r="R70" s="1"/>
      <c r="S70" s="1"/>
      <c r="T70" s="1"/>
      <c r="U70" s="1"/>
      <c r="V70" s="1"/>
      <c r="W70" s="1"/>
      <c r="X70" s="1"/>
      <c r="Y70" s="1"/>
      <c r="Z70" s="1"/>
      <c r="AA70" s="1"/>
      <c r="AB70" s="1"/>
      <c r="AC70" s="1"/>
      <c r="AD70" s="1"/>
      <c r="AE70" s="1"/>
      <c r="AF70" s="1"/>
      <c r="AG70" s="1"/>
      <c r="AH70" s="1"/>
      <c r="AI70" s="1"/>
      <c r="AJ70" s="1"/>
      <c r="AK70" s="1"/>
      <c r="AL70" s="1"/>
      <c r="AM70" s="1"/>
    </row>
    <row r="71" spans="1:39" ht="18.75" customHeight="1" x14ac:dyDescent="0.25">
      <c r="A71" s="1"/>
      <c r="B71" s="187"/>
      <c r="C71" s="199"/>
      <c r="D71" s="200"/>
      <c r="E71" s="201"/>
      <c r="F71" s="201"/>
      <c r="G71" s="201"/>
      <c r="H71" s="201"/>
      <c r="I71" s="201"/>
      <c r="J71" s="201"/>
      <c r="K71" s="201"/>
      <c r="L71" s="201"/>
      <c r="M71" s="195"/>
      <c r="N71" s="388"/>
      <c r="O71" s="390"/>
      <c r="P71" s="390"/>
      <c r="Q71" s="391"/>
      <c r="R71" s="1"/>
      <c r="S71" s="1"/>
      <c r="T71" s="1"/>
      <c r="U71" s="1"/>
      <c r="V71" s="1"/>
      <c r="W71" s="1"/>
      <c r="X71" s="1"/>
      <c r="Y71" s="1"/>
      <c r="Z71" s="1"/>
      <c r="AA71" s="1"/>
      <c r="AB71" s="1"/>
      <c r="AC71" s="1"/>
      <c r="AD71" s="1"/>
      <c r="AE71" s="1"/>
      <c r="AF71" s="1"/>
      <c r="AG71" s="1"/>
      <c r="AH71" s="1"/>
      <c r="AI71" s="1"/>
      <c r="AJ71" s="1"/>
      <c r="AK71" s="1"/>
      <c r="AL71" s="1"/>
      <c r="AM71" s="1"/>
    </row>
    <row r="72" spans="1:39" ht="42" customHeight="1" x14ac:dyDescent="0.25">
      <c r="A72" s="1"/>
      <c r="B72" s="196">
        <v>2.4</v>
      </c>
      <c r="C72" s="197" t="s">
        <v>191</v>
      </c>
      <c r="D72" s="198"/>
      <c r="E72" s="198"/>
      <c r="F72" s="198"/>
      <c r="G72" s="198"/>
      <c r="H72" s="198"/>
      <c r="I72" s="198"/>
      <c r="J72" s="198"/>
      <c r="K72" s="198"/>
      <c r="L72" s="198"/>
      <c r="M72" s="198"/>
      <c r="N72" s="382"/>
      <c r="O72" s="383"/>
      <c r="P72" s="383"/>
      <c r="Q72" s="384"/>
      <c r="R72" s="1"/>
      <c r="S72" s="1"/>
      <c r="T72" s="1"/>
      <c r="U72" s="1"/>
      <c r="V72" s="1"/>
      <c r="W72" s="1"/>
      <c r="X72" s="1"/>
      <c r="Y72" s="1"/>
      <c r="Z72" s="1"/>
      <c r="AA72" s="1"/>
      <c r="AB72" s="1"/>
      <c r="AC72" s="1"/>
      <c r="AD72" s="1"/>
      <c r="AE72" s="1"/>
      <c r="AF72" s="1"/>
      <c r="AG72" s="1"/>
      <c r="AH72" s="1"/>
      <c r="AI72" s="1"/>
      <c r="AJ72" s="1"/>
      <c r="AK72" s="1"/>
      <c r="AL72" s="1"/>
      <c r="AM72" s="1"/>
    </row>
    <row r="73" spans="1:39" ht="18.75" customHeight="1" x14ac:dyDescent="0.25">
      <c r="A73" s="1"/>
      <c r="B73" s="79" t="s">
        <v>184</v>
      </c>
      <c r="C73" s="49" t="str">
        <f>C46</f>
        <v>&lt;Course Leader&gt;</v>
      </c>
      <c r="D73" s="93" t="s">
        <v>192</v>
      </c>
      <c r="E73" s="154">
        <f>SUM(E46,E55,E64)</f>
        <v>1062</v>
      </c>
      <c r="F73" s="154">
        <f t="shared" ref="F73:L73" si="28">SUM(F46,F55,F64)</f>
        <v>1062</v>
      </c>
      <c r="G73" s="154">
        <f t="shared" si="28"/>
        <v>0</v>
      </c>
      <c r="H73" s="154">
        <f t="shared" si="28"/>
        <v>0</v>
      </c>
      <c r="I73" s="154">
        <f t="shared" si="28"/>
        <v>0</v>
      </c>
      <c r="J73" s="154">
        <f t="shared" si="28"/>
        <v>0</v>
      </c>
      <c r="K73" s="154">
        <f t="shared" si="28"/>
        <v>0</v>
      </c>
      <c r="L73" s="154">
        <f t="shared" si="28"/>
        <v>0</v>
      </c>
      <c r="M73" s="181">
        <f>SUM(E73:L73)</f>
        <v>2124</v>
      </c>
      <c r="N73" s="342"/>
      <c r="O73" s="343"/>
      <c r="P73" s="343"/>
      <c r="Q73" s="343"/>
      <c r="R73" s="1"/>
      <c r="S73" s="1"/>
      <c r="T73" s="1"/>
      <c r="U73" s="1"/>
      <c r="V73" s="1"/>
      <c r="W73" s="1"/>
      <c r="X73" s="1"/>
      <c r="Y73" s="1"/>
      <c r="Z73" s="1"/>
      <c r="AA73" s="1"/>
      <c r="AB73" s="1"/>
      <c r="AC73" s="1"/>
      <c r="AD73" s="1"/>
      <c r="AE73" s="1"/>
      <c r="AF73" s="1"/>
      <c r="AG73" s="1"/>
      <c r="AH73" s="1"/>
      <c r="AI73" s="1"/>
      <c r="AJ73" s="1"/>
      <c r="AK73" s="1"/>
      <c r="AL73" s="1"/>
      <c r="AM73" s="1"/>
    </row>
    <row r="74" spans="1:39" ht="18.75" customHeight="1" x14ac:dyDescent="0.25">
      <c r="A74" s="1"/>
      <c r="B74" s="79" t="s">
        <v>185</v>
      </c>
      <c r="C74" s="49" t="str">
        <f t="shared" ref="C74:C78" si="29">C47</f>
        <v>&lt;Programme tutor&gt;</v>
      </c>
      <c r="D74" s="93" t="s">
        <v>192</v>
      </c>
      <c r="E74" s="154">
        <f t="shared" ref="E74:L78" si="30">SUM(E47,E56,E65)</f>
        <v>378</v>
      </c>
      <c r="F74" s="154">
        <f t="shared" si="30"/>
        <v>378</v>
      </c>
      <c r="G74" s="154">
        <f t="shared" si="30"/>
        <v>0</v>
      </c>
      <c r="H74" s="154">
        <f t="shared" si="30"/>
        <v>0</v>
      </c>
      <c r="I74" s="154">
        <f t="shared" si="30"/>
        <v>0</v>
      </c>
      <c r="J74" s="154">
        <f t="shared" si="30"/>
        <v>0</v>
      </c>
      <c r="K74" s="154">
        <f t="shared" si="30"/>
        <v>0</v>
      </c>
      <c r="L74" s="154">
        <f t="shared" si="30"/>
        <v>0</v>
      </c>
      <c r="M74" s="181">
        <f t="shared" ref="M74:M78" si="31">SUM(E74:L74)</f>
        <v>756</v>
      </c>
      <c r="N74" s="342"/>
      <c r="O74" s="343"/>
      <c r="P74" s="343"/>
      <c r="Q74" s="343"/>
      <c r="R74" s="1"/>
      <c r="S74" s="1"/>
      <c r="T74" s="1"/>
      <c r="U74" s="1"/>
      <c r="V74" s="1"/>
      <c r="W74" s="1"/>
      <c r="X74" s="1"/>
      <c r="Y74" s="1"/>
      <c r="Z74" s="1"/>
      <c r="AA74" s="1"/>
      <c r="AB74" s="1"/>
      <c r="AC74" s="1"/>
      <c r="AD74" s="1"/>
      <c r="AE74" s="1"/>
      <c r="AF74" s="1"/>
      <c r="AG74" s="1"/>
      <c r="AH74" s="1"/>
      <c r="AI74" s="1"/>
      <c r="AJ74" s="1"/>
      <c r="AK74" s="1"/>
      <c r="AL74" s="1"/>
      <c r="AM74" s="1"/>
    </row>
    <row r="75" spans="1:39" ht="18.75" customHeight="1" x14ac:dyDescent="0.25">
      <c r="A75" s="1"/>
      <c r="B75" s="79" t="s">
        <v>186</v>
      </c>
      <c r="C75" s="49" t="str">
        <f t="shared" si="29"/>
        <v>&lt;Skills coach&gt;</v>
      </c>
      <c r="D75" s="93" t="s">
        <v>192</v>
      </c>
      <c r="E75" s="154">
        <f t="shared" si="30"/>
        <v>324</v>
      </c>
      <c r="F75" s="154">
        <f t="shared" si="30"/>
        <v>324</v>
      </c>
      <c r="G75" s="154">
        <f t="shared" si="30"/>
        <v>0</v>
      </c>
      <c r="H75" s="154">
        <f t="shared" si="30"/>
        <v>0</v>
      </c>
      <c r="I75" s="154">
        <f t="shared" si="30"/>
        <v>0</v>
      </c>
      <c r="J75" s="154">
        <f t="shared" si="30"/>
        <v>0</v>
      </c>
      <c r="K75" s="154">
        <f t="shared" si="30"/>
        <v>0</v>
      </c>
      <c r="L75" s="154">
        <f t="shared" si="30"/>
        <v>0</v>
      </c>
      <c r="M75" s="181">
        <f t="shared" si="31"/>
        <v>648</v>
      </c>
      <c r="N75" s="342"/>
      <c r="O75" s="343"/>
      <c r="P75" s="343"/>
      <c r="Q75" s="343"/>
      <c r="R75" s="1"/>
      <c r="S75" s="1"/>
      <c r="T75" s="1"/>
      <c r="U75" s="1"/>
      <c r="V75" s="1"/>
      <c r="W75" s="1"/>
      <c r="X75" s="1"/>
      <c r="Y75" s="1"/>
      <c r="Z75" s="1"/>
      <c r="AA75" s="1"/>
      <c r="AB75" s="1"/>
      <c r="AC75" s="1"/>
      <c r="AD75" s="1"/>
      <c r="AE75" s="1"/>
      <c r="AF75" s="1"/>
      <c r="AG75" s="1"/>
      <c r="AH75" s="1"/>
      <c r="AI75" s="1"/>
      <c r="AJ75" s="1"/>
      <c r="AK75" s="1"/>
      <c r="AL75" s="1"/>
      <c r="AM75" s="1"/>
    </row>
    <row r="76" spans="1:39" ht="18.75" customHeight="1" x14ac:dyDescent="0.25">
      <c r="A76" s="1"/>
      <c r="B76" s="79" t="s">
        <v>187</v>
      </c>
      <c r="C76" s="49" t="str">
        <f t="shared" si="29"/>
        <v>&lt;Progress reviewer&gt;</v>
      </c>
      <c r="D76" s="93" t="s">
        <v>192</v>
      </c>
      <c r="E76" s="154">
        <f t="shared" si="30"/>
        <v>0</v>
      </c>
      <c r="F76" s="154">
        <f t="shared" si="30"/>
        <v>0</v>
      </c>
      <c r="G76" s="154">
        <f t="shared" si="30"/>
        <v>0</v>
      </c>
      <c r="H76" s="154">
        <f t="shared" si="30"/>
        <v>0</v>
      </c>
      <c r="I76" s="154">
        <f t="shared" si="30"/>
        <v>0</v>
      </c>
      <c r="J76" s="154">
        <f t="shared" si="30"/>
        <v>0</v>
      </c>
      <c r="K76" s="154">
        <f t="shared" si="30"/>
        <v>0</v>
      </c>
      <c r="L76" s="154">
        <f t="shared" si="30"/>
        <v>0</v>
      </c>
      <c r="M76" s="181">
        <f t="shared" si="31"/>
        <v>0</v>
      </c>
      <c r="N76" s="342"/>
      <c r="O76" s="343"/>
      <c r="P76" s="343"/>
      <c r="Q76" s="343"/>
      <c r="R76" s="1"/>
      <c r="S76" s="1"/>
      <c r="T76" s="1"/>
      <c r="U76" s="1"/>
      <c r="V76" s="1"/>
      <c r="W76" s="1"/>
      <c r="X76" s="1"/>
      <c r="Y76" s="1"/>
      <c r="Z76" s="1"/>
      <c r="AA76" s="1"/>
      <c r="AB76" s="1"/>
      <c r="AC76" s="1"/>
      <c r="AD76" s="1"/>
      <c r="AE76" s="1"/>
      <c r="AF76" s="1"/>
      <c r="AG76" s="1"/>
      <c r="AH76" s="1"/>
      <c r="AI76" s="1"/>
      <c r="AJ76" s="1"/>
      <c r="AK76" s="1"/>
      <c r="AL76" s="1"/>
      <c r="AM76" s="1"/>
    </row>
    <row r="77" spans="1:39" ht="18.75" customHeight="1" x14ac:dyDescent="0.25">
      <c r="A77" s="1"/>
      <c r="B77" s="79" t="s">
        <v>188</v>
      </c>
      <c r="C77" s="49" t="str">
        <f t="shared" si="29"/>
        <v>&lt;Placement officer&gt;</v>
      </c>
      <c r="D77" s="93" t="s">
        <v>192</v>
      </c>
      <c r="E77" s="154">
        <f t="shared" si="30"/>
        <v>0</v>
      </c>
      <c r="F77" s="154">
        <f t="shared" si="30"/>
        <v>0</v>
      </c>
      <c r="G77" s="154">
        <f t="shared" si="30"/>
        <v>0</v>
      </c>
      <c r="H77" s="154">
        <f t="shared" si="30"/>
        <v>0</v>
      </c>
      <c r="I77" s="154">
        <f t="shared" si="30"/>
        <v>0</v>
      </c>
      <c r="J77" s="154">
        <f t="shared" si="30"/>
        <v>0</v>
      </c>
      <c r="K77" s="154">
        <f t="shared" si="30"/>
        <v>0</v>
      </c>
      <c r="L77" s="154">
        <f t="shared" si="30"/>
        <v>0</v>
      </c>
      <c r="M77" s="181">
        <f t="shared" si="31"/>
        <v>0</v>
      </c>
      <c r="N77" s="342"/>
      <c r="O77" s="343"/>
      <c r="P77" s="343"/>
      <c r="Q77" s="343"/>
      <c r="R77" s="1"/>
      <c r="S77" s="1"/>
      <c r="T77" s="1"/>
      <c r="U77" s="1"/>
      <c r="V77" s="1"/>
      <c r="W77" s="1"/>
      <c r="X77" s="1"/>
      <c r="Y77" s="1"/>
      <c r="Z77" s="1"/>
      <c r="AA77" s="1"/>
      <c r="AB77" s="1"/>
      <c r="AC77" s="1"/>
      <c r="AD77" s="1"/>
      <c r="AE77" s="1"/>
      <c r="AF77" s="1"/>
      <c r="AG77" s="1"/>
      <c r="AH77" s="1"/>
      <c r="AI77" s="1"/>
      <c r="AJ77" s="1"/>
      <c r="AK77" s="1"/>
      <c r="AL77" s="1"/>
      <c r="AM77" s="1"/>
    </row>
    <row r="78" spans="1:39" ht="18.75" customHeight="1" x14ac:dyDescent="0.25">
      <c r="A78" s="1"/>
      <c r="B78" s="79" t="s">
        <v>189</v>
      </c>
      <c r="C78" s="49" t="str">
        <f t="shared" si="29"/>
        <v>&lt;Other&gt;</v>
      </c>
      <c r="D78" s="93" t="s">
        <v>192</v>
      </c>
      <c r="E78" s="154">
        <f t="shared" si="30"/>
        <v>0</v>
      </c>
      <c r="F78" s="154">
        <f t="shared" si="30"/>
        <v>0</v>
      </c>
      <c r="G78" s="154">
        <f t="shared" si="30"/>
        <v>0</v>
      </c>
      <c r="H78" s="154">
        <f t="shared" si="30"/>
        <v>0</v>
      </c>
      <c r="I78" s="154">
        <f t="shared" si="30"/>
        <v>0</v>
      </c>
      <c r="J78" s="154">
        <f t="shared" si="30"/>
        <v>0</v>
      </c>
      <c r="K78" s="154">
        <f t="shared" si="30"/>
        <v>0</v>
      </c>
      <c r="L78" s="154">
        <f t="shared" si="30"/>
        <v>0</v>
      </c>
      <c r="M78" s="181">
        <f t="shared" si="31"/>
        <v>0</v>
      </c>
      <c r="N78" s="342"/>
      <c r="O78" s="343"/>
      <c r="P78" s="343"/>
      <c r="Q78" s="343"/>
      <c r="R78" s="1"/>
      <c r="S78" s="1"/>
      <c r="T78" s="1"/>
      <c r="U78" s="1"/>
      <c r="V78" s="1"/>
      <c r="W78" s="1"/>
      <c r="X78" s="1"/>
      <c r="Y78" s="1"/>
      <c r="Z78" s="1"/>
      <c r="AA78" s="1"/>
      <c r="AB78" s="1"/>
      <c r="AC78" s="1"/>
      <c r="AD78" s="1"/>
      <c r="AE78" s="1"/>
      <c r="AF78" s="1"/>
      <c r="AG78" s="1"/>
      <c r="AH78" s="1"/>
      <c r="AI78" s="1"/>
      <c r="AJ78" s="1"/>
      <c r="AK78" s="1"/>
      <c r="AL78" s="1"/>
      <c r="AM78" s="1"/>
    </row>
    <row r="79" spans="1:39" ht="18.75" customHeight="1" x14ac:dyDescent="0.25">
      <c r="A79" s="1"/>
      <c r="B79" s="79"/>
      <c r="C79" s="182" t="s">
        <v>3</v>
      </c>
      <c r="D79" s="93" t="s">
        <v>192</v>
      </c>
      <c r="E79" s="158">
        <f>SUM(E73:E78)</f>
        <v>1764</v>
      </c>
      <c r="F79" s="158">
        <f t="shared" ref="F79:M79" si="32">SUM(F73:F78)</f>
        <v>1764</v>
      </c>
      <c r="G79" s="158">
        <f t="shared" si="32"/>
        <v>0</v>
      </c>
      <c r="H79" s="158">
        <f t="shared" si="32"/>
        <v>0</v>
      </c>
      <c r="I79" s="158">
        <f t="shared" si="32"/>
        <v>0</v>
      </c>
      <c r="J79" s="158">
        <f t="shared" si="32"/>
        <v>0</v>
      </c>
      <c r="K79" s="158">
        <f t="shared" si="32"/>
        <v>0</v>
      </c>
      <c r="L79" s="158">
        <f t="shared" si="32"/>
        <v>0</v>
      </c>
      <c r="M79" s="158">
        <f t="shared" si="32"/>
        <v>3528</v>
      </c>
      <c r="N79" s="342"/>
      <c r="O79" s="343"/>
      <c r="P79" s="343"/>
      <c r="Q79" s="343"/>
      <c r="R79" s="1"/>
      <c r="S79" s="1"/>
      <c r="T79" s="1"/>
      <c r="U79" s="1"/>
      <c r="V79" s="1"/>
      <c r="W79" s="1"/>
      <c r="X79" s="1"/>
      <c r="Y79" s="1"/>
      <c r="Z79" s="1"/>
      <c r="AA79" s="1"/>
      <c r="AB79" s="1"/>
      <c r="AC79" s="1"/>
      <c r="AD79" s="1"/>
      <c r="AE79" s="1"/>
      <c r="AF79" s="1"/>
      <c r="AG79" s="1"/>
      <c r="AH79" s="1"/>
      <c r="AI79" s="1"/>
      <c r="AJ79" s="1"/>
      <c r="AK79" s="1"/>
      <c r="AL79" s="1"/>
      <c r="AM79" s="1"/>
    </row>
    <row r="80" spans="1:39" ht="18.75" customHeight="1" x14ac:dyDescent="0.25">
      <c r="A80" s="1"/>
      <c r="B80" s="160"/>
      <c r="C80" s="60"/>
      <c r="D80" s="90"/>
      <c r="E80" s="190"/>
      <c r="F80" s="190"/>
      <c r="G80" s="190"/>
      <c r="H80" s="190"/>
      <c r="I80" s="190"/>
      <c r="J80" s="190"/>
      <c r="K80" s="190"/>
      <c r="L80" s="190"/>
      <c r="M80" s="191"/>
      <c r="N80" s="392"/>
      <c r="O80" s="393"/>
      <c r="P80" s="393"/>
      <c r="Q80" s="393"/>
      <c r="R80" s="1"/>
      <c r="S80" s="1"/>
      <c r="T80" s="1"/>
      <c r="U80" s="1"/>
      <c r="V80" s="1"/>
      <c r="W80" s="1"/>
      <c r="X80" s="1"/>
      <c r="Y80" s="1"/>
      <c r="Z80" s="1"/>
      <c r="AA80" s="1"/>
      <c r="AB80" s="1"/>
      <c r="AC80" s="1"/>
      <c r="AD80" s="1"/>
      <c r="AE80" s="1"/>
      <c r="AF80" s="1"/>
      <c r="AG80" s="1"/>
      <c r="AH80" s="1"/>
      <c r="AI80" s="1"/>
      <c r="AJ80" s="1"/>
      <c r="AK80" s="1"/>
      <c r="AL80" s="1"/>
      <c r="AM80" s="1"/>
    </row>
    <row r="81" spans="1:39" ht="18.75" customHeight="1" x14ac:dyDescent="0.25">
      <c r="A81" s="1"/>
      <c r="B81" s="160"/>
      <c r="C81" s="60"/>
      <c r="D81" s="90"/>
      <c r="E81" s="190"/>
      <c r="F81" s="190"/>
      <c r="G81" s="190"/>
      <c r="H81" s="190"/>
      <c r="I81" s="190"/>
      <c r="J81" s="190"/>
      <c r="K81" s="190"/>
      <c r="L81" s="190"/>
      <c r="M81" s="191"/>
      <c r="N81" s="61"/>
      <c r="O81" s="62"/>
      <c r="P81" s="62"/>
      <c r="Q81" s="62"/>
      <c r="R81" s="1"/>
      <c r="S81" s="1"/>
      <c r="T81" s="1"/>
      <c r="U81" s="1"/>
      <c r="V81" s="1"/>
      <c r="W81" s="1"/>
      <c r="X81" s="1"/>
      <c r="Y81" s="1"/>
      <c r="Z81" s="1"/>
      <c r="AA81" s="1"/>
      <c r="AB81" s="1"/>
      <c r="AC81" s="1"/>
      <c r="AD81" s="1"/>
      <c r="AE81" s="1"/>
      <c r="AF81" s="1"/>
      <c r="AG81" s="1"/>
      <c r="AH81" s="1"/>
      <c r="AI81" s="1"/>
      <c r="AJ81" s="1"/>
      <c r="AK81" s="1"/>
      <c r="AL81" s="1"/>
      <c r="AM81" s="1"/>
    </row>
    <row r="82" spans="1:39" ht="42" customHeight="1" x14ac:dyDescent="0.25">
      <c r="A82" s="1"/>
      <c r="B82" s="54"/>
      <c r="C82" s="251" t="s">
        <v>229</v>
      </c>
      <c r="D82" s="394" t="s">
        <v>295</v>
      </c>
      <c r="E82" s="395"/>
      <c r="F82" s="395"/>
      <c r="G82" s="395"/>
      <c r="H82" s="395"/>
      <c r="I82" s="395"/>
      <c r="J82" s="395"/>
      <c r="K82" s="395"/>
      <c r="L82" s="395"/>
      <c r="M82" s="396"/>
      <c r="N82" s="397" t="s">
        <v>43</v>
      </c>
      <c r="O82" s="398"/>
      <c r="P82" s="398"/>
      <c r="Q82" s="399"/>
      <c r="R82" s="1"/>
      <c r="S82" s="1"/>
      <c r="T82" s="1"/>
      <c r="U82" s="1"/>
      <c r="V82" s="1"/>
      <c r="W82" s="1"/>
      <c r="X82" s="1"/>
      <c r="Y82" s="1"/>
      <c r="Z82" s="1"/>
      <c r="AA82" s="1"/>
      <c r="AB82" s="1"/>
      <c r="AC82" s="1"/>
      <c r="AD82" s="1"/>
      <c r="AE82" s="1"/>
      <c r="AF82" s="1"/>
      <c r="AG82" s="1"/>
      <c r="AH82" s="1"/>
      <c r="AI82" s="1"/>
      <c r="AJ82" s="1"/>
      <c r="AK82" s="1"/>
      <c r="AL82" s="1"/>
      <c r="AM82" s="1"/>
    </row>
    <row r="83" spans="1:39" ht="42" customHeight="1" x14ac:dyDescent="0.25">
      <c r="A83" s="1"/>
      <c r="B83" s="10" t="s">
        <v>1</v>
      </c>
      <c r="C83" s="168" t="s">
        <v>2</v>
      </c>
      <c r="D83" s="64" t="s">
        <v>128</v>
      </c>
      <c r="E83" s="64" t="s">
        <v>39</v>
      </c>
      <c r="F83" s="64" t="s">
        <v>40</v>
      </c>
      <c r="G83" s="64" t="s">
        <v>44</v>
      </c>
      <c r="H83" s="64" t="s">
        <v>45</v>
      </c>
      <c r="I83" s="64" t="s">
        <v>46</v>
      </c>
      <c r="J83" s="64" t="s">
        <v>47</v>
      </c>
      <c r="K83" s="64" t="s">
        <v>48</v>
      </c>
      <c r="L83" s="64" t="s">
        <v>49</v>
      </c>
      <c r="M83" s="64" t="s">
        <v>3</v>
      </c>
      <c r="N83" s="397"/>
      <c r="O83" s="398"/>
      <c r="P83" s="398"/>
      <c r="Q83" s="399"/>
      <c r="R83" s="1"/>
      <c r="S83" s="1"/>
      <c r="T83" s="1"/>
      <c r="U83" s="1"/>
      <c r="V83" s="1"/>
      <c r="W83" s="1"/>
      <c r="X83" s="1"/>
      <c r="Y83" s="1"/>
      <c r="Z83" s="1"/>
      <c r="AA83" s="1"/>
      <c r="AB83" s="1"/>
      <c r="AC83" s="1"/>
      <c r="AD83" s="1"/>
      <c r="AE83" s="1"/>
      <c r="AF83" s="1"/>
      <c r="AG83" s="1"/>
      <c r="AH83" s="1"/>
      <c r="AI83" s="1"/>
      <c r="AJ83" s="1"/>
      <c r="AK83" s="1"/>
      <c r="AL83" s="1"/>
      <c r="AM83" s="1"/>
    </row>
    <row r="84" spans="1:39" ht="42" customHeight="1" x14ac:dyDescent="0.25">
      <c r="A84" s="1"/>
      <c r="B84" s="17">
        <v>3.1</v>
      </c>
      <c r="C84" s="171" t="s">
        <v>196</v>
      </c>
      <c r="D84" s="172"/>
      <c r="E84" s="172"/>
      <c r="F84" s="172"/>
      <c r="G84" s="172"/>
      <c r="H84" s="172"/>
      <c r="I84" s="172"/>
      <c r="J84" s="172"/>
      <c r="K84" s="172"/>
      <c r="L84" s="173"/>
      <c r="M84" s="174"/>
      <c r="N84" s="387"/>
      <c r="O84" s="388"/>
      <c r="P84" s="388"/>
      <c r="Q84" s="389"/>
      <c r="R84" s="1"/>
      <c r="S84" s="1"/>
      <c r="T84" s="1"/>
      <c r="U84" s="1"/>
      <c r="V84" s="1"/>
      <c r="W84" s="1"/>
      <c r="X84" s="1"/>
      <c r="Y84" s="1"/>
      <c r="Z84" s="1"/>
      <c r="AA84" s="1"/>
      <c r="AB84" s="1"/>
      <c r="AC84" s="1"/>
      <c r="AD84" s="1"/>
      <c r="AE84" s="1"/>
      <c r="AF84" s="1"/>
      <c r="AG84" s="1"/>
      <c r="AH84" s="1"/>
      <c r="AI84" s="1"/>
      <c r="AJ84" s="1"/>
      <c r="AK84" s="1"/>
      <c r="AL84" s="1"/>
      <c r="AM84" s="1"/>
    </row>
    <row r="85" spans="1:39" ht="18.75" customHeight="1" x14ac:dyDescent="0.25">
      <c r="A85" s="1"/>
      <c r="B85" s="79" t="s">
        <v>194</v>
      </c>
      <c r="C85" s="46" t="s">
        <v>195</v>
      </c>
      <c r="D85" s="184" t="str">
        <f>'C Staff Rates &amp; Roles'!C19</f>
        <v>&lt;Academic Manager not within the above&gt;</v>
      </c>
      <c r="E85" s="169">
        <f>'D Management &amp; Admin'!R7</f>
        <v>180</v>
      </c>
      <c r="F85" s="169">
        <f>'D Management &amp; Admin'!R8</f>
        <v>180</v>
      </c>
      <c r="G85" s="169">
        <f>'D Management &amp; Admin'!R9</f>
        <v>0</v>
      </c>
      <c r="H85" s="169">
        <f>'D Management &amp; Admin'!R10</f>
        <v>0</v>
      </c>
      <c r="I85" s="169">
        <f>'D Management &amp; Admin'!R11</f>
        <v>0</v>
      </c>
      <c r="J85" s="169">
        <f>'D Management &amp; Admin'!R12</f>
        <v>0</v>
      </c>
      <c r="K85" s="169">
        <f>'D Management &amp; Admin'!R13</f>
        <v>0</v>
      </c>
      <c r="L85" s="170">
        <f>'D Management &amp; Admin'!R14</f>
        <v>0</v>
      </c>
      <c r="M85" s="169">
        <f>SUM(E85:L85)</f>
        <v>360</v>
      </c>
      <c r="N85" s="387"/>
      <c r="O85" s="388"/>
      <c r="P85" s="388"/>
      <c r="Q85" s="389"/>
      <c r="R85" s="1"/>
      <c r="S85" s="1"/>
      <c r="T85" s="1"/>
      <c r="U85" s="1"/>
      <c r="V85" s="1"/>
      <c r="W85" s="1"/>
      <c r="X85" s="1"/>
      <c r="Y85" s="1"/>
      <c r="Z85" s="1"/>
      <c r="AA85" s="1"/>
      <c r="AB85" s="1"/>
      <c r="AC85" s="1"/>
      <c r="AD85" s="1"/>
      <c r="AE85" s="1"/>
      <c r="AF85" s="1"/>
      <c r="AG85" s="1"/>
      <c r="AH85" s="1"/>
      <c r="AI85" s="1"/>
      <c r="AJ85" s="1"/>
      <c r="AK85" s="1"/>
      <c r="AL85" s="1"/>
      <c r="AM85" s="1"/>
    </row>
    <row r="86" spans="1:39" ht="18.75" customHeight="1" x14ac:dyDescent="0.25">
      <c r="A86" s="1"/>
      <c r="B86" s="79" t="s">
        <v>219</v>
      </c>
      <c r="C86" s="46" t="s">
        <v>227</v>
      </c>
      <c r="D86" s="183" t="str">
        <f>'C Staff Rates &amp; Roles'!C20</f>
        <v>&lt;Administrative Staff Type 1&gt;</v>
      </c>
      <c r="E86" s="169">
        <f>'D Management &amp; Admin'!R22</f>
        <v>180</v>
      </c>
      <c r="F86" s="169">
        <f>'D Management &amp; Admin'!R23</f>
        <v>180</v>
      </c>
      <c r="G86" s="169">
        <f>'D Management &amp; Admin'!R24</f>
        <v>0</v>
      </c>
      <c r="H86" s="169">
        <f>'D Management &amp; Admin'!R25</f>
        <v>0</v>
      </c>
      <c r="I86" s="169">
        <f>'D Management &amp; Admin'!R26</f>
        <v>0</v>
      </c>
      <c r="J86" s="169">
        <f>'D Management &amp; Admin'!R27</f>
        <v>0</v>
      </c>
      <c r="K86" s="169">
        <f>'D Management &amp; Admin'!R28</f>
        <v>0</v>
      </c>
      <c r="L86" s="170">
        <f>'D Management &amp; Admin'!R29</f>
        <v>0</v>
      </c>
      <c r="M86" s="169">
        <f>SUM(E86:L86)</f>
        <v>360</v>
      </c>
      <c r="N86" s="387"/>
      <c r="O86" s="388"/>
      <c r="P86" s="388"/>
      <c r="Q86" s="389"/>
      <c r="R86" s="1"/>
      <c r="S86" s="1"/>
      <c r="T86" s="1"/>
      <c r="U86" s="1"/>
      <c r="V86" s="1"/>
      <c r="W86" s="1"/>
      <c r="X86" s="1"/>
      <c r="Y86" s="1"/>
      <c r="Z86" s="1"/>
      <c r="AA86" s="1"/>
      <c r="AB86" s="1"/>
      <c r="AC86" s="1"/>
      <c r="AD86" s="1"/>
      <c r="AE86" s="1"/>
      <c r="AF86" s="1"/>
      <c r="AG86" s="1"/>
      <c r="AH86" s="1"/>
      <c r="AI86" s="1"/>
      <c r="AJ86" s="1"/>
      <c r="AK86" s="1"/>
      <c r="AL86" s="1"/>
      <c r="AM86" s="1"/>
    </row>
    <row r="87" spans="1:39" ht="18.75" customHeight="1" x14ac:dyDescent="0.25">
      <c r="A87" s="1"/>
      <c r="B87" s="79" t="s">
        <v>206</v>
      </c>
      <c r="C87" s="46" t="s">
        <v>228</v>
      </c>
      <c r="D87" s="183" t="str">
        <f>'C Staff Rates &amp; Roles'!C21</f>
        <v>&lt;Administrative Staff Type 2&gt;</v>
      </c>
      <c r="E87" s="169">
        <f>'D Management &amp; Admin'!R37</f>
        <v>180</v>
      </c>
      <c r="F87" s="169">
        <f>'D Management &amp; Admin'!R38</f>
        <v>180</v>
      </c>
      <c r="G87" s="169">
        <f>'D Management &amp; Admin'!R39</f>
        <v>0</v>
      </c>
      <c r="H87" s="169">
        <f>'D Management &amp; Admin'!R40</f>
        <v>0</v>
      </c>
      <c r="I87" s="169">
        <f>'D Management &amp; Admin'!R41</f>
        <v>0</v>
      </c>
      <c r="J87" s="169">
        <f>'D Management &amp; Admin'!R42</f>
        <v>0</v>
      </c>
      <c r="K87" s="169">
        <f>'D Management &amp; Admin'!R43</f>
        <v>0</v>
      </c>
      <c r="L87" s="170">
        <f>'D Management &amp; Admin'!R44</f>
        <v>0</v>
      </c>
      <c r="M87" s="169">
        <f>SUM(E87:L87)</f>
        <v>360</v>
      </c>
      <c r="N87" s="387"/>
      <c r="O87" s="388"/>
      <c r="P87" s="388"/>
      <c r="Q87" s="389"/>
      <c r="R87" s="1"/>
      <c r="S87" s="1"/>
      <c r="T87" s="1"/>
      <c r="U87" s="1"/>
      <c r="V87" s="1"/>
      <c r="W87" s="1"/>
      <c r="X87" s="1"/>
      <c r="Y87" s="1"/>
      <c r="Z87" s="1"/>
      <c r="AA87" s="1"/>
      <c r="AB87" s="1"/>
      <c r="AC87" s="1"/>
      <c r="AD87" s="1"/>
      <c r="AE87" s="1"/>
      <c r="AF87" s="1"/>
      <c r="AG87" s="1"/>
      <c r="AH87" s="1"/>
      <c r="AI87" s="1"/>
      <c r="AJ87" s="1"/>
      <c r="AK87" s="1"/>
      <c r="AL87" s="1"/>
      <c r="AM87" s="1"/>
    </row>
    <row r="88" spans="1:39" ht="42" customHeight="1" x14ac:dyDescent="0.25">
      <c r="A88" s="1"/>
      <c r="B88" s="17">
        <v>3.2</v>
      </c>
      <c r="C88" s="171" t="s">
        <v>231</v>
      </c>
      <c r="D88" s="172"/>
      <c r="E88" s="172"/>
      <c r="F88" s="172"/>
      <c r="G88" s="172"/>
      <c r="H88" s="172"/>
      <c r="I88" s="172"/>
      <c r="J88" s="172"/>
      <c r="K88" s="172"/>
      <c r="L88" s="173"/>
      <c r="M88" s="174"/>
      <c r="N88" s="387"/>
      <c r="O88" s="388"/>
      <c r="P88" s="388"/>
      <c r="Q88" s="389"/>
      <c r="R88" s="1"/>
      <c r="S88" s="1"/>
      <c r="T88" s="1"/>
      <c r="U88" s="1"/>
      <c r="V88" s="1"/>
      <c r="W88" s="1"/>
      <c r="X88" s="1"/>
      <c r="Y88" s="1"/>
      <c r="Z88" s="1"/>
      <c r="AA88" s="1"/>
      <c r="AB88" s="1"/>
      <c r="AC88" s="1"/>
      <c r="AD88" s="1"/>
      <c r="AE88" s="1"/>
      <c r="AF88" s="1"/>
      <c r="AG88" s="1"/>
      <c r="AH88" s="1"/>
      <c r="AI88" s="1"/>
      <c r="AJ88" s="1"/>
      <c r="AK88" s="1"/>
      <c r="AL88" s="1"/>
      <c r="AM88" s="1"/>
    </row>
    <row r="89" spans="1:39" ht="34.5" customHeight="1" x14ac:dyDescent="0.25">
      <c r="A89" s="1"/>
      <c r="B89" s="79"/>
      <c r="C89" s="46"/>
      <c r="D89" s="221"/>
      <c r="E89" s="222"/>
      <c r="F89" s="222"/>
      <c r="G89" s="249"/>
      <c r="H89" s="250" t="s">
        <v>303</v>
      </c>
      <c r="I89" s="222"/>
      <c r="J89" s="222"/>
      <c r="K89" s="222"/>
      <c r="L89" s="222"/>
      <c r="M89" s="223"/>
      <c r="N89" s="387"/>
      <c r="O89" s="388"/>
      <c r="P89" s="388"/>
      <c r="Q89" s="389"/>
      <c r="R89" s="1"/>
      <c r="S89" s="1"/>
      <c r="T89" s="1"/>
      <c r="U89" s="1"/>
      <c r="V89" s="1"/>
      <c r="W89" s="1"/>
      <c r="X89" s="1"/>
      <c r="Y89" s="1"/>
      <c r="Z89" s="1"/>
      <c r="AA89" s="1"/>
      <c r="AB89" s="1"/>
      <c r="AC89" s="1"/>
      <c r="AD89" s="1"/>
      <c r="AE89" s="1"/>
      <c r="AF89" s="1"/>
      <c r="AG89" s="1"/>
      <c r="AH89" s="1"/>
      <c r="AI89" s="1"/>
      <c r="AJ89" s="1"/>
      <c r="AK89" s="1"/>
      <c r="AL89" s="1"/>
      <c r="AM89" s="1"/>
    </row>
    <row r="90" spans="1:39" ht="18.75" customHeight="1" x14ac:dyDescent="0.25">
      <c r="A90" s="1"/>
      <c r="B90" s="79" t="s">
        <v>296</v>
      </c>
      <c r="C90" s="247" t="str">
        <f>D90</f>
        <v>&lt;Technicians&gt;</v>
      </c>
      <c r="D90" s="169" t="str">
        <f>'C Staff Rates &amp; Roles'!C22</f>
        <v>&lt;Technicians&gt;</v>
      </c>
      <c r="E90" s="219">
        <v>1</v>
      </c>
      <c r="F90" s="219"/>
      <c r="G90" s="219"/>
      <c r="H90" s="219"/>
      <c r="I90" s="219"/>
      <c r="J90" s="219"/>
      <c r="K90" s="219"/>
      <c r="L90" s="220"/>
      <c r="M90" s="169">
        <f t="shared" ref="M90:M96" si="33">SUM(E90:L90)</f>
        <v>1</v>
      </c>
      <c r="N90" s="56"/>
      <c r="O90" s="63"/>
      <c r="P90" s="63"/>
      <c r="Q90" s="167"/>
      <c r="R90" s="1"/>
      <c r="S90" s="1"/>
      <c r="T90" s="1"/>
      <c r="U90" s="1"/>
      <c r="V90" s="1"/>
      <c r="W90" s="1"/>
      <c r="X90" s="1"/>
      <c r="Y90" s="1"/>
      <c r="Z90" s="1"/>
      <c r="AA90" s="1"/>
      <c r="AB90" s="1"/>
      <c r="AC90" s="1"/>
      <c r="AD90" s="1"/>
      <c r="AE90" s="1"/>
      <c r="AF90" s="1"/>
      <c r="AG90" s="1"/>
      <c r="AH90" s="1"/>
      <c r="AI90" s="1"/>
      <c r="AJ90" s="1"/>
      <c r="AK90" s="1"/>
      <c r="AL90" s="1"/>
      <c r="AM90" s="1"/>
    </row>
    <row r="91" spans="1:39" ht="18.75" customHeight="1" x14ac:dyDescent="0.25">
      <c r="A91" s="1"/>
      <c r="B91" s="79" t="s">
        <v>297</v>
      </c>
      <c r="C91" s="247" t="str">
        <f t="shared" ref="C91:C96" si="34">D91</f>
        <v>&lt;Other 5&gt;</v>
      </c>
      <c r="D91" s="169" t="str">
        <f>'C Staff Rates &amp; Roles'!C23</f>
        <v>&lt;Other 5&gt;</v>
      </c>
      <c r="E91" s="219"/>
      <c r="F91" s="219">
        <v>1</v>
      </c>
      <c r="G91" s="219"/>
      <c r="H91" s="219"/>
      <c r="I91" s="219"/>
      <c r="J91" s="219"/>
      <c r="K91" s="219"/>
      <c r="L91" s="220"/>
      <c r="M91" s="169">
        <f t="shared" si="33"/>
        <v>1</v>
      </c>
      <c r="N91" s="56"/>
      <c r="O91" s="63"/>
      <c r="P91" s="63"/>
      <c r="Q91" s="167"/>
      <c r="R91" s="1"/>
      <c r="S91" s="1"/>
      <c r="T91" s="1"/>
      <c r="U91" s="1"/>
      <c r="V91" s="1"/>
      <c r="W91" s="1"/>
      <c r="X91" s="1"/>
      <c r="Y91" s="1"/>
      <c r="Z91" s="1"/>
      <c r="AA91" s="1"/>
      <c r="AB91" s="1"/>
      <c r="AC91" s="1"/>
      <c r="AD91" s="1"/>
      <c r="AE91" s="1"/>
      <c r="AF91" s="1"/>
      <c r="AG91" s="1"/>
      <c r="AH91" s="1"/>
      <c r="AI91" s="1"/>
      <c r="AJ91" s="1"/>
      <c r="AK91" s="1"/>
      <c r="AL91" s="1"/>
      <c r="AM91" s="1"/>
    </row>
    <row r="92" spans="1:39" ht="18.75" customHeight="1" x14ac:dyDescent="0.25">
      <c r="A92" s="1"/>
      <c r="B92" s="79" t="s">
        <v>298</v>
      </c>
      <c r="C92" s="247" t="str">
        <f t="shared" si="34"/>
        <v>&lt;Other 6&gt;</v>
      </c>
      <c r="D92" s="169" t="str">
        <f>'C Staff Rates &amp; Roles'!C24</f>
        <v>&lt;Other 6&gt;</v>
      </c>
      <c r="E92" s="219"/>
      <c r="F92" s="219"/>
      <c r="G92" s="219">
        <v>1</v>
      </c>
      <c r="H92" s="219"/>
      <c r="I92" s="219"/>
      <c r="J92" s="219"/>
      <c r="K92" s="219"/>
      <c r="L92" s="220"/>
      <c r="M92" s="169">
        <f t="shared" si="33"/>
        <v>1</v>
      </c>
      <c r="N92" s="56"/>
      <c r="O92" s="63"/>
      <c r="P92" s="63"/>
      <c r="Q92" s="167"/>
      <c r="R92" s="1"/>
      <c r="S92" s="1"/>
      <c r="T92" s="1"/>
      <c r="U92" s="1"/>
      <c r="V92" s="1"/>
      <c r="W92" s="1"/>
      <c r="X92" s="1"/>
      <c r="Y92" s="1"/>
      <c r="Z92" s="1"/>
      <c r="AA92" s="1"/>
      <c r="AB92" s="1"/>
      <c r="AC92" s="1"/>
      <c r="AD92" s="1"/>
      <c r="AE92" s="1"/>
      <c r="AF92" s="1"/>
      <c r="AG92" s="1"/>
      <c r="AH92" s="1"/>
      <c r="AI92" s="1"/>
      <c r="AJ92" s="1"/>
      <c r="AK92" s="1"/>
      <c r="AL92" s="1"/>
      <c r="AM92" s="1"/>
    </row>
    <row r="93" spans="1:39" ht="18.75" customHeight="1" x14ac:dyDescent="0.25">
      <c r="A93" s="1"/>
      <c r="B93" s="79" t="s">
        <v>299</v>
      </c>
      <c r="C93" s="247" t="str">
        <f t="shared" si="34"/>
        <v>&lt;Other 7&gt;</v>
      </c>
      <c r="D93" s="169" t="str">
        <f>'C Staff Rates &amp; Roles'!C25</f>
        <v>&lt;Other 7&gt;</v>
      </c>
      <c r="E93" s="219"/>
      <c r="F93" s="219"/>
      <c r="G93" s="219"/>
      <c r="H93" s="219">
        <v>1</v>
      </c>
      <c r="I93" s="219"/>
      <c r="J93" s="219"/>
      <c r="K93" s="219"/>
      <c r="L93" s="220"/>
      <c r="M93" s="169">
        <f t="shared" si="33"/>
        <v>1</v>
      </c>
      <c r="N93" s="387"/>
      <c r="O93" s="388"/>
      <c r="P93" s="388"/>
      <c r="Q93" s="389"/>
      <c r="R93" s="1"/>
      <c r="S93" s="1"/>
      <c r="T93" s="1"/>
      <c r="U93" s="1"/>
      <c r="V93" s="1"/>
      <c r="W93" s="1"/>
      <c r="X93" s="1"/>
      <c r="Y93" s="1"/>
      <c r="Z93" s="1"/>
      <c r="AA93" s="1"/>
      <c r="AB93" s="1"/>
      <c r="AC93" s="1"/>
      <c r="AD93" s="1"/>
      <c r="AE93" s="1"/>
      <c r="AF93" s="1"/>
      <c r="AG93" s="1"/>
      <c r="AH93" s="1"/>
      <c r="AI93" s="1"/>
      <c r="AJ93" s="1"/>
      <c r="AK93" s="1"/>
      <c r="AL93" s="1"/>
      <c r="AM93" s="1"/>
    </row>
    <row r="94" spans="1:39" ht="18.75" customHeight="1" x14ac:dyDescent="0.25">
      <c r="A94" s="1"/>
      <c r="B94" s="79" t="s">
        <v>300</v>
      </c>
      <c r="C94" s="247" t="str">
        <f t="shared" si="34"/>
        <v>&lt;Other 8&gt;</v>
      </c>
      <c r="D94" s="169" t="str">
        <f>'C Staff Rates &amp; Roles'!C26</f>
        <v>&lt;Other 8&gt;</v>
      </c>
      <c r="E94" s="219"/>
      <c r="F94" s="219"/>
      <c r="G94" s="219"/>
      <c r="H94" s="219"/>
      <c r="I94" s="219">
        <v>1</v>
      </c>
      <c r="J94" s="219"/>
      <c r="K94" s="219"/>
      <c r="L94" s="220"/>
      <c r="M94" s="169">
        <f t="shared" si="33"/>
        <v>1</v>
      </c>
      <c r="N94" s="387"/>
      <c r="O94" s="388"/>
      <c r="P94" s="388"/>
      <c r="Q94" s="389"/>
      <c r="R94" s="1"/>
      <c r="S94" s="1"/>
      <c r="T94" s="1"/>
      <c r="U94" s="1"/>
      <c r="V94" s="1"/>
      <c r="W94" s="1"/>
      <c r="X94" s="1"/>
      <c r="Y94" s="1"/>
      <c r="Z94" s="1"/>
      <c r="AA94" s="1"/>
      <c r="AB94" s="1"/>
      <c r="AC94" s="1"/>
      <c r="AD94" s="1"/>
      <c r="AE94" s="1"/>
      <c r="AF94" s="1"/>
      <c r="AG94" s="1"/>
      <c r="AH94" s="1"/>
      <c r="AI94" s="1"/>
      <c r="AJ94" s="1"/>
      <c r="AK94" s="1"/>
      <c r="AL94" s="1"/>
      <c r="AM94" s="1"/>
    </row>
    <row r="95" spans="1:39" ht="18.75" customHeight="1" x14ac:dyDescent="0.25">
      <c r="A95" s="1"/>
      <c r="B95" s="79" t="s">
        <v>301</v>
      </c>
      <c r="C95" s="247" t="str">
        <f t="shared" si="34"/>
        <v>&lt;Other 9&gt;</v>
      </c>
      <c r="D95" s="169" t="str">
        <f>'C Staff Rates &amp; Roles'!C27</f>
        <v>&lt;Other 9&gt;</v>
      </c>
      <c r="E95" s="219"/>
      <c r="F95" s="219"/>
      <c r="G95" s="219"/>
      <c r="H95" s="219"/>
      <c r="I95" s="219"/>
      <c r="J95" s="219">
        <v>1</v>
      </c>
      <c r="K95" s="219"/>
      <c r="L95" s="220"/>
      <c r="M95" s="169">
        <f t="shared" si="33"/>
        <v>1</v>
      </c>
      <c r="N95" s="56"/>
      <c r="O95" s="63"/>
      <c r="P95" s="63"/>
      <c r="Q95" s="167"/>
      <c r="R95" s="1"/>
      <c r="S95" s="1"/>
      <c r="T95" s="1"/>
      <c r="U95" s="1"/>
      <c r="V95" s="1"/>
      <c r="W95" s="1"/>
      <c r="X95" s="1"/>
      <c r="Y95" s="1"/>
      <c r="Z95" s="1"/>
      <c r="AA95" s="1"/>
      <c r="AB95" s="1"/>
      <c r="AC95" s="1"/>
      <c r="AD95" s="1"/>
      <c r="AE95" s="1"/>
      <c r="AF95" s="1"/>
      <c r="AG95" s="1"/>
      <c r="AH95" s="1"/>
      <c r="AI95" s="1"/>
      <c r="AJ95" s="1"/>
      <c r="AK95" s="1"/>
      <c r="AL95" s="1"/>
      <c r="AM95" s="1"/>
    </row>
    <row r="96" spans="1:39" ht="18.75" customHeight="1" x14ac:dyDescent="0.25">
      <c r="A96" s="1"/>
      <c r="B96" s="79" t="s">
        <v>302</v>
      </c>
      <c r="C96" s="247" t="str">
        <f t="shared" si="34"/>
        <v>&lt;Other 10&gt;</v>
      </c>
      <c r="D96" s="169" t="str">
        <f>'C Staff Rates &amp; Roles'!C28</f>
        <v>&lt;Other 10&gt;</v>
      </c>
      <c r="E96" s="219"/>
      <c r="F96" s="219"/>
      <c r="G96" s="219"/>
      <c r="H96" s="219"/>
      <c r="I96" s="219"/>
      <c r="J96" s="219"/>
      <c r="K96" s="219">
        <v>1</v>
      </c>
      <c r="L96" s="220"/>
      <c r="M96" s="169">
        <f t="shared" si="33"/>
        <v>1</v>
      </c>
      <c r="N96" s="56"/>
      <c r="O96" s="63"/>
      <c r="P96" s="63"/>
      <c r="Q96" s="167"/>
      <c r="R96" s="1"/>
      <c r="S96" s="1"/>
      <c r="T96" s="1"/>
      <c r="U96" s="1"/>
      <c r="V96" s="1"/>
      <c r="W96" s="1"/>
      <c r="X96" s="1"/>
      <c r="Y96" s="1"/>
      <c r="Z96" s="1"/>
      <c r="AA96" s="1"/>
      <c r="AB96" s="1"/>
      <c r="AC96" s="1"/>
      <c r="AD96" s="1"/>
      <c r="AE96" s="1"/>
      <c r="AF96" s="1"/>
      <c r="AG96" s="1"/>
      <c r="AH96" s="1"/>
      <c r="AI96" s="1"/>
      <c r="AJ96" s="1"/>
      <c r="AK96" s="1"/>
      <c r="AL96" s="1"/>
      <c r="AM96" s="1"/>
    </row>
    <row r="97" spans="1:39" ht="18.75" customHeight="1" x14ac:dyDescent="0.25">
      <c r="A97" s="1"/>
      <c r="B97" s="79"/>
      <c r="C97" s="49" t="s">
        <v>190</v>
      </c>
      <c r="D97" s="159"/>
      <c r="E97" s="155">
        <f t="shared" ref="E97:M97" si="35">SUM(E85:E96)</f>
        <v>541</v>
      </c>
      <c r="F97" s="155">
        <f t="shared" si="35"/>
        <v>541</v>
      </c>
      <c r="G97" s="155">
        <f t="shared" si="35"/>
        <v>1</v>
      </c>
      <c r="H97" s="155">
        <f t="shared" si="35"/>
        <v>1</v>
      </c>
      <c r="I97" s="155">
        <f t="shared" si="35"/>
        <v>1</v>
      </c>
      <c r="J97" s="155">
        <f t="shared" si="35"/>
        <v>1</v>
      </c>
      <c r="K97" s="155">
        <f t="shared" si="35"/>
        <v>1</v>
      </c>
      <c r="L97" s="155">
        <f t="shared" si="35"/>
        <v>0</v>
      </c>
      <c r="M97" s="155">
        <f t="shared" si="35"/>
        <v>1087</v>
      </c>
      <c r="N97" s="387"/>
      <c r="O97" s="388"/>
      <c r="P97" s="388"/>
      <c r="Q97" s="389"/>
      <c r="R97" s="1"/>
      <c r="S97" s="1"/>
      <c r="T97" s="1"/>
      <c r="U97" s="1"/>
      <c r="V97" s="1"/>
      <c r="W97" s="1"/>
      <c r="X97" s="1"/>
      <c r="Y97" s="1"/>
      <c r="Z97" s="1"/>
      <c r="AA97" s="1"/>
      <c r="AB97" s="1"/>
      <c r="AC97" s="1"/>
      <c r="AD97" s="1"/>
      <c r="AE97" s="1"/>
      <c r="AF97" s="1"/>
      <c r="AG97" s="1"/>
      <c r="AH97" s="1"/>
      <c r="AI97" s="1"/>
      <c r="AJ97" s="1"/>
      <c r="AK97" s="1"/>
      <c r="AL97" s="1"/>
      <c r="AM97" s="1"/>
    </row>
    <row r="98" spans="1:39" ht="18.75" x14ac:dyDescent="0.25">
      <c r="A98" s="1"/>
      <c r="B98" s="79"/>
      <c r="C98" s="253" t="s">
        <v>232</v>
      </c>
      <c r="D98" s="77"/>
      <c r="E98" s="254">
        <f t="shared" ref="E98:L98" si="36">SUM(E79,E97)</f>
        <v>2305</v>
      </c>
      <c r="F98" s="254">
        <f t="shared" si="36"/>
        <v>2305</v>
      </c>
      <c r="G98" s="254">
        <f t="shared" si="36"/>
        <v>1</v>
      </c>
      <c r="H98" s="254">
        <f t="shared" si="36"/>
        <v>1</v>
      </c>
      <c r="I98" s="254">
        <f t="shared" si="36"/>
        <v>1</v>
      </c>
      <c r="J98" s="254">
        <f t="shared" si="36"/>
        <v>1</v>
      </c>
      <c r="K98" s="254">
        <f t="shared" si="36"/>
        <v>1</v>
      </c>
      <c r="L98" s="254">
        <f t="shared" si="36"/>
        <v>0</v>
      </c>
      <c r="M98" s="255">
        <f>SUM(E98:L98)</f>
        <v>4615</v>
      </c>
      <c r="N98" s="342"/>
      <c r="O98" s="343"/>
      <c r="P98" s="343"/>
      <c r="Q98" s="343"/>
      <c r="R98" s="1"/>
      <c r="S98" s="1"/>
      <c r="T98" s="1"/>
      <c r="U98" s="1"/>
      <c r="V98" s="1"/>
      <c r="W98" s="1"/>
      <c r="X98" s="1"/>
      <c r="Y98" s="1"/>
      <c r="Z98" s="1"/>
      <c r="AA98" s="1"/>
      <c r="AB98" s="1"/>
      <c r="AC98" s="1"/>
      <c r="AD98" s="1"/>
      <c r="AE98" s="1"/>
      <c r="AF98" s="1"/>
      <c r="AG98" s="1"/>
      <c r="AH98" s="1"/>
      <c r="AI98" s="1"/>
      <c r="AJ98" s="1"/>
      <c r="AK98" s="1"/>
      <c r="AL98" s="1"/>
      <c r="AM98" s="1"/>
    </row>
    <row r="99" spans="1:39" ht="30" customHeight="1" x14ac:dyDescent="0.25">
      <c r="A99" s="1"/>
      <c r="B99" s="162"/>
      <c r="C99" s="231"/>
      <c r="D99" s="90"/>
      <c r="E99" s="230"/>
      <c r="F99" s="230"/>
      <c r="G99" s="230"/>
      <c r="H99" s="230"/>
      <c r="I99" s="230"/>
      <c r="J99" s="230"/>
      <c r="K99" s="230"/>
      <c r="L99" s="230"/>
      <c r="M99" s="230"/>
      <c r="N99" s="61"/>
      <c r="O99" s="62"/>
      <c r="P99" s="62"/>
      <c r="Q99" s="62"/>
      <c r="R99" s="1"/>
      <c r="S99" s="1"/>
      <c r="T99" s="1"/>
      <c r="U99" s="1"/>
      <c r="V99" s="1"/>
      <c r="W99" s="1"/>
      <c r="X99" s="1"/>
      <c r="Y99" s="1"/>
      <c r="Z99" s="1"/>
      <c r="AA99" s="1"/>
      <c r="AB99" s="1"/>
      <c r="AC99" s="1"/>
      <c r="AD99" s="1"/>
      <c r="AE99" s="1"/>
      <c r="AF99" s="1"/>
      <c r="AG99" s="1"/>
      <c r="AH99" s="1"/>
      <c r="AI99" s="1"/>
      <c r="AJ99" s="1"/>
      <c r="AK99" s="1"/>
      <c r="AL99" s="1"/>
      <c r="AM99" s="1"/>
    </row>
    <row r="100" spans="1:39" ht="35.25" customHeight="1" x14ac:dyDescent="0.35">
      <c r="A100" s="1"/>
      <c r="B100" s="187"/>
      <c r="C100" s="252" t="s">
        <v>204</v>
      </c>
      <c r="D100" s="330"/>
      <c r="E100" s="99"/>
      <c r="F100" s="99"/>
      <c r="G100" s="99"/>
      <c r="H100" s="250" t="s">
        <v>372</v>
      </c>
      <c r="I100" s="99"/>
      <c r="J100" s="99"/>
      <c r="K100" s="99"/>
      <c r="L100" s="99"/>
      <c r="M100" s="99"/>
      <c r="N100" s="178"/>
      <c r="O100" s="216"/>
      <c r="P100" s="216"/>
      <c r="Q100" s="217"/>
      <c r="R100" s="1"/>
      <c r="S100" s="1"/>
      <c r="T100" s="1"/>
      <c r="U100" s="1"/>
      <c r="V100" s="1"/>
      <c r="W100" s="1"/>
      <c r="X100" s="1"/>
      <c r="Y100" s="1"/>
      <c r="Z100" s="1"/>
      <c r="AA100" s="1"/>
      <c r="AB100" s="1"/>
      <c r="AC100" s="1"/>
      <c r="AD100" s="1"/>
      <c r="AE100" s="1"/>
      <c r="AF100" s="1"/>
      <c r="AG100" s="1"/>
      <c r="AH100" s="1"/>
      <c r="AI100" s="1"/>
      <c r="AJ100" s="1"/>
      <c r="AK100" s="1"/>
      <c r="AL100" s="1"/>
      <c r="AM100" s="1"/>
    </row>
    <row r="101" spans="1:39" ht="42" customHeight="1" x14ac:dyDescent="0.25">
      <c r="A101" s="1"/>
      <c r="B101" s="241">
        <v>4.0999999999999996</v>
      </c>
      <c r="C101" s="189" t="s">
        <v>233</v>
      </c>
      <c r="D101" s="400" t="s">
        <v>377</v>
      </c>
      <c r="E101" s="401"/>
      <c r="F101" s="401"/>
      <c r="G101" s="401"/>
      <c r="H101" s="401"/>
      <c r="I101" s="401"/>
      <c r="J101" s="401"/>
      <c r="K101" s="401"/>
      <c r="L101" s="401"/>
      <c r="M101" s="402"/>
      <c r="N101" s="406" t="s">
        <v>43</v>
      </c>
      <c r="O101" s="407"/>
      <c r="P101" s="407"/>
      <c r="Q101" s="408"/>
      <c r="R101" s="1"/>
      <c r="S101" s="1"/>
      <c r="T101" s="1"/>
      <c r="U101" s="1"/>
      <c r="V101" s="1"/>
      <c r="W101" s="1"/>
      <c r="X101" s="1"/>
      <c r="Y101" s="1"/>
      <c r="Z101" s="1"/>
      <c r="AA101" s="1"/>
      <c r="AB101" s="1"/>
      <c r="AC101" s="1"/>
      <c r="AD101" s="1"/>
      <c r="AE101" s="1"/>
      <c r="AF101" s="1"/>
      <c r="AG101" s="1"/>
      <c r="AH101" s="1"/>
      <c r="AI101" s="1"/>
      <c r="AJ101" s="1"/>
      <c r="AK101" s="1"/>
      <c r="AL101" s="1"/>
      <c r="AM101" s="1"/>
    </row>
    <row r="102" spans="1:39" ht="42" customHeight="1" x14ac:dyDescent="0.25">
      <c r="A102" s="1"/>
      <c r="B102" s="10" t="s">
        <v>1</v>
      </c>
      <c r="C102" s="168" t="s">
        <v>2</v>
      </c>
      <c r="D102" s="64" t="s">
        <v>280</v>
      </c>
      <c r="E102" s="64" t="s">
        <v>39</v>
      </c>
      <c r="F102" s="64" t="s">
        <v>40</v>
      </c>
      <c r="G102" s="64" t="s">
        <v>44</v>
      </c>
      <c r="H102" s="64" t="s">
        <v>45</v>
      </c>
      <c r="I102" s="64" t="s">
        <v>46</v>
      </c>
      <c r="J102" s="64" t="s">
        <v>47</v>
      </c>
      <c r="K102" s="64" t="s">
        <v>48</v>
      </c>
      <c r="L102" s="64" t="s">
        <v>49</v>
      </c>
      <c r="M102" s="64" t="s">
        <v>3</v>
      </c>
      <c r="N102" s="397" t="s">
        <v>279</v>
      </c>
      <c r="O102" s="398"/>
      <c r="P102" s="398"/>
      <c r="Q102" s="399"/>
      <c r="R102" s="1"/>
      <c r="S102" s="1"/>
      <c r="T102" s="290"/>
      <c r="U102" s="1"/>
      <c r="V102" s="2"/>
      <c r="W102" s="1"/>
      <c r="X102" s="1"/>
      <c r="Y102" s="1"/>
      <c r="Z102" s="1"/>
      <c r="AA102" s="1"/>
      <c r="AB102" s="1"/>
      <c r="AC102" s="1"/>
      <c r="AD102" s="1"/>
      <c r="AE102" s="1"/>
      <c r="AF102" s="1"/>
      <c r="AG102" s="1"/>
      <c r="AH102" s="1"/>
      <c r="AI102" s="1"/>
      <c r="AJ102" s="1"/>
      <c r="AK102" s="1"/>
      <c r="AL102" s="1"/>
      <c r="AM102" s="1"/>
    </row>
    <row r="103" spans="1:39" ht="18.75" customHeight="1" x14ac:dyDescent="0.25">
      <c r="A103" s="1"/>
      <c r="B103" s="79" t="s">
        <v>234</v>
      </c>
      <c r="C103" s="52" t="s">
        <v>248</v>
      </c>
      <c r="D103" s="233"/>
      <c r="E103" s="65">
        <v>2000</v>
      </c>
      <c r="F103" s="65"/>
      <c r="G103" s="65"/>
      <c r="H103" s="65"/>
      <c r="I103" s="65"/>
      <c r="J103" s="65"/>
      <c r="K103" s="65"/>
      <c r="L103" s="234"/>
      <c r="M103" s="159">
        <f>SUM(E103:L103)</f>
        <v>2000</v>
      </c>
      <c r="N103" s="387"/>
      <c r="O103" s="388"/>
      <c r="P103" s="388"/>
      <c r="Q103" s="389"/>
      <c r="R103" s="1"/>
      <c r="S103" s="1"/>
      <c r="T103" s="1"/>
      <c r="U103" s="1"/>
      <c r="V103" s="1"/>
      <c r="W103" s="1"/>
      <c r="X103" s="1"/>
      <c r="Y103" s="1"/>
      <c r="Z103" s="1"/>
      <c r="AA103" s="1"/>
      <c r="AB103" s="1"/>
      <c r="AC103" s="1"/>
      <c r="AD103" s="1"/>
      <c r="AE103" s="1"/>
      <c r="AF103" s="1"/>
      <c r="AG103" s="1"/>
      <c r="AH103" s="1"/>
      <c r="AI103" s="1"/>
      <c r="AJ103" s="1"/>
      <c r="AK103" s="1"/>
      <c r="AL103" s="1"/>
      <c r="AM103" s="1"/>
    </row>
    <row r="104" spans="1:39" ht="18.75" customHeight="1" x14ac:dyDescent="0.25">
      <c r="A104" s="1"/>
      <c r="B104" s="79" t="s">
        <v>235</v>
      </c>
      <c r="C104" s="218" t="s">
        <v>244</v>
      </c>
      <c r="D104" s="232"/>
      <c r="E104" s="235"/>
      <c r="F104" s="235"/>
      <c r="G104" s="235"/>
      <c r="H104" s="235"/>
      <c r="I104" s="235"/>
      <c r="J104" s="235"/>
      <c r="K104" s="235"/>
      <c r="L104" s="236"/>
      <c r="M104" s="159">
        <f t="shared" ref="M104:M130" si="37">SUM(E104:L104)</f>
        <v>0</v>
      </c>
      <c r="N104" s="387"/>
      <c r="O104" s="388"/>
      <c r="P104" s="388"/>
      <c r="Q104" s="389"/>
      <c r="R104" s="1"/>
      <c r="S104" s="1"/>
      <c r="T104" s="1"/>
      <c r="U104" s="1"/>
      <c r="V104" s="1"/>
      <c r="W104" s="1"/>
      <c r="X104" s="1"/>
      <c r="Y104" s="1"/>
      <c r="Z104" s="1"/>
      <c r="AA104" s="1"/>
      <c r="AB104" s="1"/>
      <c r="AC104" s="1"/>
      <c r="AD104" s="1"/>
      <c r="AE104" s="1"/>
      <c r="AF104" s="1"/>
      <c r="AG104" s="1"/>
      <c r="AH104" s="1"/>
      <c r="AI104" s="1"/>
      <c r="AJ104" s="1"/>
      <c r="AK104" s="1"/>
      <c r="AL104" s="1"/>
      <c r="AM104" s="1"/>
    </row>
    <row r="105" spans="1:39" ht="18.75" customHeight="1" x14ac:dyDescent="0.25">
      <c r="A105" s="1"/>
      <c r="B105" s="79" t="s">
        <v>236</v>
      </c>
      <c r="C105" s="218" t="s">
        <v>249</v>
      </c>
      <c r="D105" s="232"/>
      <c r="E105" s="235">
        <v>1000</v>
      </c>
      <c r="F105" s="235"/>
      <c r="G105" s="235"/>
      <c r="H105" s="235"/>
      <c r="I105" s="235"/>
      <c r="J105" s="235"/>
      <c r="K105" s="235"/>
      <c r="L105" s="236"/>
      <c r="M105" s="159">
        <f t="shared" si="37"/>
        <v>1000</v>
      </c>
      <c r="N105" s="387"/>
      <c r="O105" s="388"/>
      <c r="P105" s="388"/>
      <c r="Q105" s="389"/>
      <c r="R105" s="1"/>
      <c r="S105" s="1"/>
      <c r="T105" s="1"/>
      <c r="U105" s="1"/>
      <c r="V105" s="1"/>
      <c r="W105" s="1"/>
      <c r="X105" s="1"/>
      <c r="Y105" s="1"/>
      <c r="Z105" s="1"/>
      <c r="AA105" s="1"/>
      <c r="AB105" s="1"/>
      <c r="AC105" s="1"/>
      <c r="AD105" s="1"/>
      <c r="AE105" s="1"/>
      <c r="AF105" s="1"/>
      <c r="AG105" s="1"/>
      <c r="AH105" s="1"/>
      <c r="AI105" s="1"/>
      <c r="AJ105" s="1"/>
      <c r="AK105" s="1"/>
      <c r="AL105" s="1"/>
      <c r="AM105" s="1"/>
    </row>
    <row r="106" spans="1:39" ht="18.75" customHeight="1" x14ac:dyDescent="0.25">
      <c r="A106" s="1"/>
      <c r="B106" s="79" t="s">
        <v>237</v>
      </c>
      <c r="C106" s="224" t="s">
        <v>250</v>
      </c>
      <c r="D106" s="219"/>
      <c r="E106" s="235"/>
      <c r="F106" s="235"/>
      <c r="G106" s="235"/>
      <c r="H106" s="235"/>
      <c r="I106" s="235"/>
      <c r="J106" s="235"/>
      <c r="K106" s="235"/>
      <c r="L106" s="236"/>
      <c r="M106" s="159">
        <f t="shared" si="37"/>
        <v>0</v>
      </c>
      <c r="N106" s="387"/>
      <c r="O106" s="388"/>
      <c r="P106" s="388"/>
      <c r="Q106" s="389"/>
      <c r="R106" s="1"/>
      <c r="S106" s="1"/>
      <c r="T106" s="1"/>
      <c r="U106" s="1"/>
      <c r="V106" s="1"/>
      <c r="W106" s="1"/>
      <c r="X106" s="1"/>
      <c r="Y106" s="1"/>
      <c r="Z106" s="1"/>
      <c r="AA106" s="1"/>
      <c r="AB106" s="1"/>
      <c r="AC106" s="1"/>
      <c r="AD106" s="1"/>
      <c r="AE106" s="1"/>
      <c r="AF106" s="1"/>
      <c r="AG106" s="1"/>
      <c r="AH106" s="1"/>
      <c r="AI106" s="1"/>
      <c r="AJ106" s="1"/>
      <c r="AK106" s="1"/>
      <c r="AL106" s="1"/>
      <c r="AM106" s="1"/>
    </row>
    <row r="107" spans="1:39" ht="18.75" customHeight="1" x14ac:dyDescent="0.25">
      <c r="A107" s="1"/>
      <c r="B107" s="79" t="s">
        <v>238</v>
      </c>
      <c r="C107" s="224" t="s">
        <v>251</v>
      </c>
      <c r="D107" s="219"/>
      <c r="E107" s="235"/>
      <c r="F107" s="235"/>
      <c r="G107" s="235"/>
      <c r="H107" s="235"/>
      <c r="I107" s="235"/>
      <c r="J107" s="235"/>
      <c r="K107" s="235"/>
      <c r="L107" s="236"/>
      <c r="M107" s="159">
        <f t="shared" si="37"/>
        <v>0</v>
      </c>
      <c r="N107" s="387"/>
      <c r="O107" s="388"/>
      <c r="P107" s="388"/>
      <c r="Q107" s="389"/>
      <c r="R107" s="1"/>
      <c r="S107" s="1"/>
      <c r="T107" s="1"/>
      <c r="U107" s="1"/>
      <c r="V107" s="1"/>
      <c r="W107" s="1"/>
      <c r="X107" s="1"/>
      <c r="Y107" s="1"/>
      <c r="Z107" s="1"/>
      <c r="AA107" s="1"/>
      <c r="AB107" s="1"/>
      <c r="AC107" s="1"/>
      <c r="AD107" s="1"/>
      <c r="AE107" s="1"/>
      <c r="AF107" s="1"/>
      <c r="AG107" s="1"/>
      <c r="AH107" s="1"/>
      <c r="AI107" s="1"/>
      <c r="AJ107" s="1"/>
      <c r="AK107" s="1"/>
      <c r="AL107" s="1"/>
      <c r="AM107" s="1"/>
    </row>
    <row r="108" spans="1:39" ht="18.75" customHeight="1" x14ac:dyDescent="0.25">
      <c r="A108" s="1"/>
      <c r="B108" s="79" t="s">
        <v>239</v>
      </c>
      <c r="C108" s="224" t="s">
        <v>252</v>
      </c>
      <c r="D108" s="219"/>
      <c r="E108" s="235"/>
      <c r="F108" s="235"/>
      <c r="G108" s="235"/>
      <c r="H108" s="235"/>
      <c r="I108" s="235"/>
      <c r="J108" s="235"/>
      <c r="K108" s="235"/>
      <c r="L108" s="236"/>
      <c r="M108" s="159">
        <f t="shared" si="37"/>
        <v>0</v>
      </c>
      <c r="N108" s="387"/>
      <c r="O108" s="388"/>
      <c r="P108" s="388"/>
      <c r="Q108" s="389"/>
      <c r="R108" s="1"/>
      <c r="S108" s="1"/>
      <c r="T108" s="1"/>
      <c r="U108" s="1"/>
      <c r="V108" s="1"/>
      <c r="W108" s="1"/>
      <c r="X108" s="1"/>
      <c r="Y108" s="1"/>
      <c r="Z108" s="1"/>
      <c r="AA108" s="1"/>
      <c r="AB108" s="1"/>
      <c r="AC108" s="1"/>
      <c r="AD108" s="1"/>
      <c r="AE108" s="1"/>
      <c r="AF108" s="1"/>
      <c r="AG108" s="1"/>
      <c r="AH108" s="1"/>
      <c r="AI108" s="1"/>
      <c r="AJ108" s="1"/>
      <c r="AK108" s="1"/>
      <c r="AL108" s="1"/>
      <c r="AM108" s="1"/>
    </row>
    <row r="109" spans="1:39" ht="18.75" customHeight="1" x14ac:dyDescent="0.25">
      <c r="A109" s="1"/>
      <c r="B109" s="79" t="s">
        <v>240</v>
      </c>
      <c r="C109" s="224" t="s">
        <v>257</v>
      </c>
      <c r="D109" s="219"/>
      <c r="E109" s="235"/>
      <c r="F109" s="235"/>
      <c r="G109" s="235"/>
      <c r="H109" s="235"/>
      <c r="I109" s="235"/>
      <c r="J109" s="235"/>
      <c r="K109" s="235"/>
      <c r="L109" s="236"/>
      <c r="M109" s="159">
        <f t="shared" si="37"/>
        <v>0</v>
      </c>
      <c r="N109" s="387"/>
      <c r="O109" s="388"/>
      <c r="P109" s="388"/>
      <c r="Q109" s="389"/>
      <c r="R109" s="1"/>
      <c r="S109" s="1"/>
      <c r="T109" s="1"/>
      <c r="U109" s="1"/>
      <c r="V109" s="1"/>
      <c r="W109" s="1"/>
      <c r="X109" s="1"/>
      <c r="Y109" s="1"/>
      <c r="Z109" s="1"/>
      <c r="AA109" s="1"/>
      <c r="AB109" s="1"/>
      <c r="AC109" s="1"/>
      <c r="AD109" s="1"/>
      <c r="AE109" s="1"/>
      <c r="AF109" s="1"/>
      <c r="AG109" s="1"/>
      <c r="AH109" s="1"/>
      <c r="AI109" s="1"/>
      <c r="AJ109" s="1"/>
      <c r="AK109" s="1"/>
      <c r="AL109" s="1"/>
      <c r="AM109" s="1"/>
    </row>
    <row r="110" spans="1:39" ht="18.75" customHeight="1" x14ac:dyDescent="0.25">
      <c r="A110" s="1"/>
      <c r="B110" s="79" t="s">
        <v>241</v>
      </c>
      <c r="C110" s="224" t="s">
        <v>258</v>
      </c>
      <c r="D110" s="219"/>
      <c r="E110" s="235"/>
      <c r="F110" s="235"/>
      <c r="G110" s="235"/>
      <c r="H110" s="235"/>
      <c r="I110" s="235"/>
      <c r="J110" s="235"/>
      <c r="K110" s="235"/>
      <c r="L110" s="236"/>
      <c r="M110" s="159">
        <f t="shared" si="37"/>
        <v>0</v>
      </c>
      <c r="N110" s="387"/>
      <c r="O110" s="388"/>
      <c r="P110" s="388"/>
      <c r="Q110" s="389"/>
      <c r="R110" s="1"/>
      <c r="S110" s="1"/>
      <c r="T110" s="1"/>
      <c r="U110" s="1"/>
      <c r="V110" s="1"/>
      <c r="W110" s="1"/>
      <c r="X110" s="1"/>
      <c r="Y110" s="1"/>
      <c r="Z110" s="1"/>
      <c r="AA110" s="1"/>
      <c r="AB110" s="1"/>
      <c r="AC110" s="1"/>
      <c r="AD110" s="1"/>
      <c r="AE110" s="1"/>
      <c r="AF110" s="1"/>
      <c r="AG110" s="1"/>
      <c r="AH110" s="1"/>
      <c r="AI110" s="1"/>
      <c r="AJ110" s="1"/>
      <c r="AK110" s="1"/>
      <c r="AL110" s="1"/>
      <c r="AM110" s="1"/>
    </row>
    <row r="111" spans="1:39" ht="18.75" customHeight="1" x14ac:dyDescent="0.25">
      <c r="A111" s="1"/>
      <c r="B111" s="79" t="s">
        <v>242</v>
      </c>
      <c r="C111" s="224" t="s">
        <v>253</v>
      </c>
      <c r="D111" s="219"/>
      <c r="E111" s="235"/>
      <c r="F111" s="235"/>
      <c r="G111" s="235"/>
      <c r="H111" s="235"/>
      <c r="I111" s="235"/>
      <c r="J111" s="235"/>
      <c r="K111" s="235"/>
      <c r="L111" s="236"/>
      <c r="M111" s="159">
        <f t="shared" si="37"/>
        <v>0</v>
      </c>
      <c r="N111" s="387"/>
      <c r="O111" s="388"/>
      <c r="P111" s="388"/>
      <c r="Q111" s="389"/>
      <c r="R111" s="1"/>
      <c r="S111" s="1"/>
      <c r="T111" s="1"/>
      <c r="U111" s="1"/>
      <c r="V111" s="1"/>
      <c r="W111" s="1"/>
      <c r="X111" s="1"/>
      <c r="Y111" s="1"/>
      <c r="Z111" s="1"/>
      <c r="AA111" s="1"/>
      <c r="AB111" s="1"/>
      <c r="AC111" s="1"/>
      <c r="AD111" s="1"/>
      <c r="AE111" s="1"/>
      <c r="AF111" s="1"/>
      <c r="AG111" s="1"/>
      <c r="AH111" s="1"/>
      <c r="AI111" s="1"/>
      <c r="AJ111" s="1"/>
      <c r="AK111" s="1"/>
      <c r="AL111" s="1"/>
      <c r="AM111" s="1"/>
    </row>
    <row r="112" spans="1:39" ht="18.75" customHeight="1" x14ac:dyDescent="0.25">
      <c r="A112" s="1"/>
      <c r="B112" s="79" t="s">
        <v>243</v>
      </c>
      <c r="C112" s="224" t="s">
        <v>254</v>
      </c>
      <c r="D112" s="219"/>
      <c r="E112" s="235"/>
      <c r="F112" s="235"/>
      <c r="G112" s="235"/>
      <c r="H112" s="235"/>
      <c r="I112" s="235"/>
      <c r="J112" s="235"/>
      <c r="K112" s="235"/>
      <c r="L112" s="236"/>
      <c r="M112" s="159">
        <f t="shared" si="37"/>
        <v>0</v>
      </c>
      <c r="N112" s="387"/>
      <c r="O112" s="388"/>
      <c r="P112" s="388"/>
      <c r="Q112" s="389"/>
      <c r="R112" s="1"/>
      <c r="S112" s="1"/>
      <c r="T112" s="1"/>
      <c r="U112" s="1"/>
      <c r="V112" s="1"/>
      <c r="W112" s="1"/>
      <c r="X112" s="1"/>
      <c r="Y112" s="1"/>
      <c r="Z112" s="1"/>
      <c r="AA112" s="1"/>
      <c r="AB112" s="1"/>
      <c r="AC112" s="1"/>
      <c r="AD112" s="1"/>
      <c r="AE112" s="1"/>
      <c r="AF112" s="1"/>
      <c r="AG112" s="1"/>
      <c r="AH112" s="1"/>
      <c r="AI112" s="1"/>
      <c r="AJ112" s="1"/>
      <c r="AK112" s="1"/>
      <c r="AL112" s="1"/>
      <c r="AM112" s="1"/>
    </row>
    <row r="113" spans="1:39" ht="18.75" customHeight="1" x14ac:dyDescent="0.25">
      <c r="A113" s="1"/>
      <c r="B113" s="79" t="s">
        <v>261</v>
      </c>
      <c r="C113" s="224" t="s">
        <v>255</v>
      </c>
      <c r="D113" s="219"/>
      <c r="E113" s="235"/>
      <c r="F113" s="235"/>
      <c r="G113" s="235"/>
      <c r="H113" s="235"/>
      <c r="I113" s="235"/>
      <c r="J113" s="235"/>
      <c r="K113" s="235"/>
      <c r="L113" s="236"/>
      <c r="M113" s="159">
        <f t="shared" si="37"/>
        <v>0</v>
      </c>
      <c r="N113" s="387"/>
      <c r="O113" s="388"/>
      <c r="P113" s="388"/>
      <c r="Q113" s="389"/>
      <c r="R113" s="1"/>
      <c r="S113" s="1"/>
      <c r="T113" s="1"/>
      <c r="U113" s="1"/>
      <c r="V113" s="1"/>
      <c r="W113" s="1"/>
      <c r="X113" s="1"/>
      <c r="Y113" s="1"/>
      <c r="Z113" s="1"/>
      <c r="AA113" s="1"/>
      <c r="AB113" s="1"/>
      <c r="AC113" s="1"/>
      <c r="AD113" s="1"/>
      <c r="AE113" s="1"/>
      <c r="AF113" s="1"/>
      <c r="AG113" s="1"/>
      <c r="AH113" s="1"/>
      <c r="AI113" s="1"/>
      <c r="AJ113" s="1"/>
      <c r="AK113" s="1"/>
      <c r="AL113" s="1"/>
      <c r="AM113" s="1"/>
    </row>
    <row r="114" spans="1:39" ht="18.75" customHeight="1" x14ac:dyDescent="0.25">
      <c r="A114" s="1"/>
      <c r="B114" s="79" t="s">
        <v>262</v>
      </c>
      <c r="C114" s="224" t="s">
        <v>256</v>
      </c>
      <c r="D114" s="219"/>
      <c r="E114" s="235"/>
      <c r="F114" s="235"/>
      <c r="G114" s="235"/>
      <c r="H114" s="235"/>
      <c r="I114" s="235"/>
      <c r="J114" s="235"/>
      <c r="K114" s="235"/>
      <c r="L114" s="236"/>
      <c r="M114" s="159">
        <f t="shared" si="37"/>
        <v>0</v>
      </c>
      <c r="N114" s="387"/>
      <c r="O114" s="388"/>
      <c r="P114" s="388"/>
      <c r="Q114" s="389"/>
      <c r="R114" s="1"/>
      <c r="S114" s="1"/>
      <c r="T114" s="1"/>
      <c r="U114" s="1"/>
      <c r="V114" s="1"/>
      <c r="W114" s="1"/>
      <c r="X114" s="1"/>
      <c r="Y114" s="1"/>
      <c r="Z114" s="1"/>
      <c r="AA114" s="1"/>
      <c r="AB114" s="1"/>
      <c r="AC114" s="1"/>
      <c r="AD114" s="1"/>
      <c r="AE114" s="1"/>
      <c r="AF114" s="1"/>
      <c r="AG114" s="1"/>
      <c r="AH114" s="1"/>
      <c r="AI114" s="1"/>
      <c r="AJ114" s="1"/>
      <c r="AK114" s="1"/>
      <c r="AL114" s="1"/>
      <c r="AM114" s="1"/>
    </row>
    <row r="115" spans="1:39" ht="18.75" customHeight="1" x14ac:dyDescent="0.25">
      <c r="A115" s="1"/>
      <c r="B115" s="79" t="s">
        <v>263</v>
      </c>
      <c r="C115" s="224" t="s">
        <v>259</v>
      </c>
      <c r="D115" s="219"/>
      <c r="E115" s="235"/>
      <c r="F115" s="235"/>
      <c r="G115" s="235"/>
      <c r="H115" s="235"/>
      <c r="I115" s="235"/>
      <c r="J115" s="235"/>
      <c r="K115" s="235"/>
      <c r="L115" s="236"/>
      <c r="M115" s="159">
        <f t="shared" si="37"/>
        <v>0</v>
      </c>
      <c r="N115" s="387"/>
      <c r="O115" s="388"/>
      <c r="P115" s="388"/>
      <c r="Q115" s="389"/>
      <c r="R115" s="1"/>
      <c r="S115" s="1"/>
      <c r="T115" s="1"/>
      <c r="U115" s="1"/>
      <c r="V115" s="1"/>
      <c r="W115" s="1"/>
      <c r="X115" s="1"/>
      <c r="Y115" s="1"/>
      <c r="Z115" s="1"/>
      <c r="AA115" s="1"/>
      <c r="AB115" s="1"/>
      <c r="AC115" s="1"/>
      <c r="AD115" s="1"/>
      <c r="AE115" s="1"/>
      <c r="AF115" s="1"/>
      <c r="AG115" s="1"/>
      <c r="AH115" s="1"/>
      <c r="AI115" s="1"/>
      <c r="AJ115" s="1"/>
      <c r="AK115" s="1"/>
      <c r="AL115" s="1"/>
      <c r="AM115" s="1"/>
    </row>
    <row r="116" spans="1:39" ht="18.75" customHeight="1" x14ac:dyDescent="0.25">
      <c r="A116" s="1"/>
      <c r="B116" s="79" t="s">
        <v>264</v>
      </c>
      <c r="C116" s="224" t="s">
        <v>260</v>
      </c>
      <c r="D116" s="219"/>
      <c r="E116" s="235"/>
      <c r="F116" s="235"/>
      <c r="G116" s="235"/>
      <c r="H116" s="235"/>
      <c r="I116" s="235"/>
      <c r="J116" s="235"/>
      <c r="K116" s="235"/>
      <c r="L116" s="236"/>
      <c r="M116" s="159">
        <f t="shared" si="37"/>
        <v>0</v>
      </c>
      <c r="N116" s="387"/>
      <c r="O116" s="388"/>
      <c r="P116" s="388"/>
      <c r="Q116" s="389"/>
      <c r="R116" s="1"/>
      <c r="S116" s="1"/>
      <c r="T116" s="1"/>
      <c r="U116" s="1"/>
      <c r="V116" s="1"/>
      <c r="W116" s="1"/>
      <c r="X116" s="1"/>
      <c r="Y116" s="1"/>
      <c r="Z116" s="1"/>
      <c r="AA116" s="1"/>
      <c r="AB116" s="1"/>
      <c r="AC116" s="1"/>
      <c r="AD116" s="1"/>
      <c r="AE116" s="1"/>
      <c r="AF116" s="1"/>
      <c r="AG116" s="1"/>
      <c r="AH116" s="1"/>
      <c r="AI116" s="1"/>
      <c r="AJ116" s="1"/>
      <c r="AK116" s="1"/>
      <c r="AL116" s="1"/>
      <c r="AM116" s="1"/>
    </row>
    <row r="117" spans="1:39" ht="18.75" customHeight="1" x14ac:dyDescent="0.25">
      <c r="A117" s="1"/>
      <c r="B117" s="79" t="s">
        <v>265</v>
      </c>
      <c r="C117" s="242" t="s">
        <v>5</v>
      </c>
      <c r="D117" s="219"/>
      <c r="E117" s="235"/>
      <c r="F117" s="235"/>
      <c r="G117" s="235"/>
      <c r="H117" s="235"/>
      <c r="I117" s="235"/>
      <c r="J117" s="235"/>
      <c r="K117" s="235"/>
      <c r="L117" s="236"/>
      <c r="M117" s="159">
        <f t="shared" si="37"/>
        <v>0</v>
      </c>
      <c r="N117" s="387"/>
      <c r="O117" s="388"/>
      <c r="P117" s="388"/>
      <c r="Q117" s="389"/>
      <c r="R117" s="1"/>
      <c r="S117" s="1"/>
      <c r="T117" s="1"/>
      <c r="U117" s="1"/>
      <c r="V117" s="1"/>
      <c r="W117" s="1"/>
      <c r="X117" s="1"/>
      <c r="Y117" s="1"/>
      <c r="Z117" s="1"/>
      <c r="AA117" s="1"/>
      <c r="AB117" s="1"/>
      <c r="AC117" s="1"/>
      <c r="AD117" s="1"/>
      <c r="AE117" s="1"/>
      <c r="AF117" s="1"/>
      <c r="AG117" s="1"/>
      <c r="AH117" s="1"/>
      <c r="AI117" s="1"/>
      <c r="AJ117" s="1"/>
      <c r="AK117" s="1"/>
      <c r="AL117" s="1"/>
      <c r="AM117" s="1"/>
    </row>
    <row r="118" spans="1:39" ht="18.75" customHeight="1" x14ac:dyDescent="0.25">
      <c r="A118" s="1"/>
      <c r="B118" s="79" t="s">
        <v>266</v>
      </c>
      <c r="C118" s="242" t="s">
        <v>6</v>
      </c>
      <c r="D118" s="219"/>
      <c r="E118" s="235"/>
      <c r="F118" s="235"/>
      <c r="G118" s="235"/>
      <c r="H118" s="235"/>
      <c r="I118" s="235"/>
      <c r="J118" s="235"/>
      <c r="K118" s="235"/>
      <c r="L118" s="236"/>
      <c r="M118" s="159">
        <f t="shared" si="37"/>
        <v>0</v>
      </c>
      <c r="N118" s="387"/>
      <c r="O118" s="388"/>
      <c r="P118" s="388"/>
      <c r="Q118" s="389"/>
      <c r="R118" s="1"/>
      <c r="S118" s="1"/>
      <c r="T118" s="1"/>
      <c r="U118" s="1"/>
      <c r="V118" s="1"/>
      <c r="W118" s="1"/>
      <c r="X118" s="1"/>
      <c r="Y118" s="1"/>
      <c r="Z118" s="1"/>
      <c r="AA118" s="1"/>
      <c r="AB118" s="1"/>
      <c r="AC118" s="1"/>
      <c r="AD118" s="1"/>
      <c r="AE118" s="1"/>
      <c r="AF118" s="1"/>
      <c r="AG118" s="1"/>
      <c r="AH118" s="1"/>
      <c r="AI118" s="1"/>
      <c r="AJ118" s="1"/>
      <c r="AK118" s="1"/>
      <c r="AL118" s="1"/>
      <c r="AM118" s="1"/>
    </row>
    <row r="119" spans="1:39" ht="18.75" customHeight="1" x14ac:dyDescent="0.25">
      <c r="A119" s="1"/>
      <c r="B119" s="79" t="s">
        <v>267</v>
      </c>
      <c r="C119" s="224" t="s">
        <v>8</v>
      </c>
      <c r="D119" s="219"/>
      <c r="E119" s="235"/>
      <c r="F119" s="235"/>
      <c r="G119" s="235"/>
      <c r="H119" s="235"/>
      <c r="I119" s="235"/>
      <c r="J119" s="235"/>
      <c r="K119" s="235"/>
      <c r="L119" s="236"/>
      <c r="M119" s="159">
        <f t="shared" si="37"/>
        <v>0</v>
      </c>
      <c r="N119" s="387"/>
      <c r="O119" s="388"/>
      <c r="P119" s="388"/>
      <c r="Q119" s="389"/>
      <c r="R119" s="1"/>
      <c r="S119" s="1"/>
      <c r="T119" s="1"/>
      <c r="U119" s="1"/>
      <c r="V119" s="1"/>
      <c r="W119" s="1"/>
      <c r="X119" s="1"/>
      <c r="Y119" s="1"/>
      <c r="Z119" s="1"/>
      <c r="AA119" s="1"/>
      <c r="AB119" s="1"/>
      <c r="AC119" s="1"/>
      <c r="AD119" s="1"/>
      <c r="AE119" s="1"/>
      <c r="AF119" s="1"/>
      <c r="AG119" s="1"/>
      <c r="AH119" s="1"/>
      <c r="AI119" s="1"/>
      <c r="AJ119" s="1"/>
      <c r="AK119" s="1"/>
      <c r="AL119" s="1"/>
      <c r="AM119" s="1"/>
    </row>
    <row r="120" spans="1:39" ht="18.75" customHeight="1" x14ac:dyDescent="0.25">
      <c r="A120" s="1"/>
      <c r="B120" s="79" t="s">
        <v>268</v>
      </c>
      <c r="C120" s="224" t="s">
        <v>9</v>
      </c>
      <c r="D120" s="219"/>
      <c r="E120" s="235"/>
      <c r="F120" s="235"/>
      <c r="G120" s="235"/>
      <c r="H120" s="235"/>
      <c r="I120" s="235"/>
      <c r="J120" s="235"/>
      <c r="K120" s="235"/>
      <c r="L120" s="236"/>
      <c r="M120" s="159">
        <f t="shared" si="37"/>
        <v>0</v>
      </c>
      <c r="N120" s="387"/>
      <c r="O120" s="388"/>
      <c r="P120" s="388"/>
      <c r="Q120" s="389"/>
      <c r="R120" s="1"/>
      <c r="S120" s="1"/>
      <c r="T120" s="1"/>
      <c r="U120" s="1"/>
      <c r="V120" s="1"/>
      <c r="W120" s="1"/>
      <c r="X120" s="1"/>
      <c r="Y120" s="1"/>
      <c r="Z120" s="1"/>
      <c r="AA120" s="1"/>
      <c r="AB120" s="1"/>
      <c r="AC120" s="1"/>
      <c r="AD120" s="1"/>
      <c r="AE120" s="1"/>
      <c r="AF120" s="1"/>
      <c r="AG120" s="1"/>
      <c r="AH120" s="1"/>
      <c r="AI120" s="1"/>
      <c r="AJ120" s="1"/>
      <c r="AK120" s="1"/>
      <c r="AL120" s="1"/>
      <c r="AM120" s="1"/>
    </row>
    <row r="121" spans="1:39" ht="18.75" customHeight="1" x14ac:dyDescent="0.25">
      <c r="A121" s="1"/>
      <c r="B121" s="79" t="s">
        <v>269</v>
      </c>
      <c r="C121" s="224" t="s">
        <v>10</v>
      </c>
      <c r="D121" s="219"/>
      <c r="E121" s="235"/>
      <c r="F121" s="235"/>
      <c r="G121" s="235"/>
      <c r="H121" s="235"/>
      <c r="I121" s="235"/>
      <c r="J121" s="235"/>
      <c r="K121" s="235"/>
      <c r="L121" s="236"/>
      <c r="M121" s="159">
        <f t="shared" si="37"/>
        <v>0</v>
      </c>
      <c r="N121" s="387"/>
      <c r="O121" s="388"/>
      <c r="P121" s="388"/>
      <c r="Q121" s="389"/>
      <c r="R121" s="1"/>
      <c r="S121" s="1"/>
      <c r="T121" s="1"/>
      <c r="U121" s="1"/>
      <c r="V121" s="1"/>
      <c r="W121" s="1"/>
      <c r="X121" s="1"/>
      <c r="Y121" s="1"/>
      <c r="Z121" s="1"/>
      <c r="AA121" s="1"/>
      <c r="AB121" s="1"/>
      <c r="AC121" s="1"/>
      <c r="AD121" s="1"/>
      <c r="AE121" s="1"/>
      <c r="AF121" s="1"/>
      <c r="AG121" s="1"/>
      <c r="AH121" s="1"/>
      <c r="AI121" s="1"/>
      <c r="AJ121" s="1"/>
      <c r="AK121" s="1"/>
      <c r="AL121" s="1"/>
      <c r="AM121" s="1"/>
    </row>
    <row r="122" spans="1:39" ht="18.75" customHeight="1" x14ac:dyDescent="0.25">
      <c r="A122" s="1"/>
      <c r="B122" s="79" t="s">
        <v>270</v>
      </c>
      <c r="C122" s="224" t="s">
        <v>7</v>
      </c>
      <c r="D122" s="219"/>
      <c r="E122" s="235"/>
      <c r="F122" s="235"/>
      <c r="G122" s="235"/>
      <c r="H122" s="235"/>
      <c r="I122" s="235"/>
      <c r="J122" s="235"/>
      <c r="K122" s="235"/>
      <c r="L122" s="236"/>
      <c r="M122" s="159">
        <f t="shared" si="37"/>
        <v>0</v>
      </c>
      <c r="N122" s="387"/>
      <c r="O122" s="388"/>
      <c r="P122" s="388"/>
      <c r="Q122" s="389"/>
      <c r="R122" s="1"/>
      <c r="S122" s="1"/>
      <c r="T122" s="1"/>
      <c r="U122" s="1"/>
      <c r="V122" s="1"/>
      <c r="W122" s="1"/>
      <c r="X122" s="1"/>
      <c r="Y122" s="1"/>
      <c r="Z122" s="1"/>
      <c r="AA122" s="1"/>
      <c r="AB122" s="1"/>
      <c r="AC122" s="1"/>
      <c r="AD122" s="1"/>
      <c r="AE122" s="1"/>
      <c r="AF122" s="1"/>
      <c r="AG122" s="1"/>
      <c r="AH122" s="1"/>
      <c r="AI122" s="1"/>
      <c r="AJ122" s="1"/>
      <c r="AK122" s="1"/>
      <c r="AL122" s="1"/>
      <c r="AM122" s="1"/>
    </row>
    <row r="123" spans="1:39" ht="18.75" customHeight="1" x14ac:dyDescent="0.25">
      <c r="A123" s="1"/>
      <c r="B123" s="79" t="s">
        <v>271</v>
      </c>
      <c r="C123" s="224" t="s">
        <v>281</v>
      </c>
      <c r="D123" s="219"/>
      <c r="E123" s="235"/>
      <c r="F123" s="235"/>
      <c r="G123" s="235"/>
      <c r="H123" s="235"/>
      <c r="I123" s="235"/>
      <c r="J123" s="235"/>
      <c r="K123" s="235"/>
      <c r="L123" s="236"/>
      <c r="M123" s="159">
        <f t="shared" si="37"/>
        <v>0</v>
      </c>
      <c r="N123" s="387"/>
      <c r="O123" s="388"/>
      <c r="P123" s="388"/>
      <c r="Q123" s="389"/>
      <c r="R123" s="1"/>
      <c r="S123" s="1"/>
      <c r="T123" s="1"/>
      <c r="U123" s="1"/>
      <c r="V123" s="1"/>
      <c r="W123" s="1"/>
      <c r="X123" s="1"/>
      <c r="Y123" s="1"/>
      <c r="Z123" s="1"/>
      <c r="AA123" s="1"/>
      <c r="AB123" s="1"/>
      <c r="AC123" s="1"/>
      <c r="AD123" s="1"/>
      <c r="AE123" s="1"/>
      <c r="AF123" s="1"/>
      <c r="AG123" s="1"/>
      <c r="AH123" s="1"/>
      <c r="AI123" s="1"/>
      <c r="AJ123" s="1"/>
      <c r="AK123" s="1"/>
      <c r="AL123" s="1"/>
      <c r="AM123" s="1"/>
    </row>
    <row r="124" spans="1:39" ht="18.75" customHeight="1" x14ac:dyDescent="0.25">
      <c r="A124" s="1"/>
      <c r="B124" s="79" t="s">
        <v>272</v>
      </c>
      <c r="C124" s="224" t="s">
        <v>282</v>
      </c>
      <c r="D124" s="219"/>
      <c r="E124" s="235"/>
      <c r="F124" s="235"/>
      <c r="G124" s="235"/>
      <c r="H124" s="235"/>
      <c r="I124" s="235"/>
      <c r="J124" s="235"/>
      <c r="K124" s="235"/>
      <c r="L124" s="236"/>
      <c r="M124" s="159">
        <f t="shared" si="37"/>
        <v>0</v>
      </c>
      <c r="N124" s="387"/>
      <c r="O124" s="388"/>
      <c r="P124" s="388"/>
      <c r="Q124" s="389"/>
      <c r="R124" s="1"/>
      <c r="S124" s="1"/>
      <c r="T124" s="1"/>
      <c r="U124" s="1"/>
      <c r="V124" s="1"/>
      <c r="W124" s="1"/>
      <c r="X124" s="1"/>
      <c r="Y124" s="1"/>
      <c r="Z124" s="1"/>
      <c r="AA124" s="1"/>
      <c r="AB124" s="1"/>
      <c r="AC124" s="1"/>
      <c r="AD124" s="1"/>
      <c r="AE124" s="1"/>
      <c r="AF124" s="1"/>
      <c r="AG124" s="1"/>
      <c r="AH124" s="1"/>
      <c r="AI124" s="1"/>
      <c r="AJ124" s="1"/>
      <c r="AK124" s="1"/>
      <c r="AL124" s="1"/>
      <c r="AM124" s="1"/>
    </row>
    <row r="125" spans="1:39" ht="18.75" customHeight="1" x14ac:dyDescent="0.25">
      <c r="A125" s="1"/>
      <c r="B125" s="79" t="s">
        <v>273</v>
      </c>
      <c r="C125" s="224" t="s">
        <v>283</v>
      </c>
      <c r="D125" s="219"/>
      <c r="E125" s="235"/>
      <c r="F125" s="235"/>
      <c r="G125" s="235"/>
      <c r="H125" s="235"/>
      <c r="I125" s="235"/>
      <c r="J125" s="235"/>
      <c r="K125" s="235"/>
      <c r="L125" s="236"/>
      <c r="M125" s="159">
        <f t="shared" si="37"/>
        <v>0</v>
      </c>
      <c r="N125" s="387"/>
      <c r="O125" s="388"/>
      <c r="P125" s="388"/>
      <c r="Q125" s="389"/>
      <c r="R125" s="1"/>
      <c r="S125" s="1"/>
      <c r="T125" s="1"/>
      <c r="U125" s="1"/>
      <c r="V125" s="1"/>
      <c r="W125" s="1"/>
      <c r="X125" s="1"/>
      <c r="Y125" s="1"/>
      <c r="Z125" s="1"/>
      <c r="AA125" s="1"/>
      <c r="AB125" s="1"/>
      <c r="AC125" s="1"/>
      <c r="AD125" s="1"/>
      <c r="AE125" s="1"/>
      <c r="AF125" s="1"/>
      <c r="AG125" s="1"/>
      <c r="AH125" s="1"/>
      <c r="AI125" s="1"/>
      <c r="AJ125" s="1"/>
      <c r="AK125" s="1"/>
      <c r="AL125" s="1"/>
      <c r="AM125" s="1"/>
    </row>
    <row r="126" spans="1:39" ht="18.75" customHeight="1" x14ac:dyDescent="0.25">
      <c r="A126" s="1"/>
      <c r="B126" s="79" t="s">
        <v>274</v>
      </c>
      <c r="C126" s="224" t="s">
        <v>284</v>
      </c>
      <c r="D126" s="219"/>
      <c r="E126" s="235"/>
      <c r="F126" s="235"/>
      <c r="G126" s="235"/>
      <c r="H126" s="235"/>
      <c r="I126" s="235"/>
      <c r="J126" s="235"/>
      <c r="K126" s="235"/>
      <c r="L126" s="236"/>
      <c r="M126" s="159">
        <f t="shared" si="37"/>
        <v>0</v>
      </c>
      <c r="N126" s="387"/>
      <c r="O126" s="388"/>
      <c r="P126" s="388"/>
      <c r="Q126" s="389"/>
      <c r="R126" s="1"/>
      <c r="S126" s="1"/>
      <c r="T126" s="1"/>
      <c r="U126" s="1"/>
      <c r="V126" s="1"/>
      <c r="W126" s="1"/>
      <c r="X126" s="1"/>
      <c r="Y126" s="1"/>
      <c r="Z126" s="1"/>
      <c r="AA126" s="1"/>
      <c r="AB126" s="1"/>
      <c r="AC126" s="1"/>
      <c r="AD126" s="1"/>
      <c r="AE126" s="1"/>
      <c r="AF126" s="1"/>
      <c r="AG126" s="1"/>
      <c r="AH126" s="1"/>
      <c r="AI126" s="1"/>
      <c r="AJ126" s="1"/>
      <c r="AK126" s="1"/>
      <c r="AL126" s="1"/>
      <c r="AM126" s="1"/>
    </row>
    <row r="127" spans="1:39" ht="18.75" customHeight="1" x14ac:dyDescent="0.25">
      <c r="A127" s="1"/>
      <c r="B127" s="79" t="s">
        <v>275</v>
      </c>
      <c r="C127" s="224" t="s">
        <v>285</v>
      </c>
      <c r="D127" s="219"/>
      <c r="E127" s="235"/>
      <c r="F127" s="235"/>
      <c r="G127" s="235"/>
      <c r="H127" s="235"/>
      <c r="I127" s="235"/>
      <c r="J127" s="235"/>
      <c r="K127" s="235"/>
      <c r="L127" s="236"/>
      <c r="M127" s="159">
        <f t="shared" si="37"/>
        <v>0</v>
      </c>
      <c r="N127" s="387"/>
      <c r="O127" s="388"/>
      <c r="P127" s="388"/>
      <c r="Q127" s="389"/>
      <c r="R127" s="1"/>
      <c r="S127" s="1"/>
      <c r="T127" s="1"/>
      <c r="U127" s="1"/>
      <c r="V127" s="1"/>
      <c r="W127" s="1"/>
      <c r="X127" s="1"/>
      <c r="Y127" s="1"/>
      <c r="Z127" s="1"/>
      <c r="AA127" s="1"/>
      <c r="AB127" s="1"/>
      <c r="AC127" s="1"/>
      <c r="AD127" s="1"/>
      <c r="AE127" s="1"/>
      <c r="AF127" s="1"/>
      <c r="AG127" s="1"/>
      <c r="AH127" s="1"/>
      <c r="AI127" s="1"/>
      <c r="AJ127" s="1"/>
      <c r="AK127" s="1"/>
      <c r="AL127" s="1"/>
      <c r="AM127" s="1"/>
    </row>
    <row r="128" spans="1:39" ht="18.75" customHeight="1" x14ac:dyDescent="0.25">
      <c r="A128" s="1"/>
      <c r="B128" s="79" t="s">
        <v>276</v>
      </c>
      <c r="C128" s="224" t="s">
        <v>286</v>
      </c>
      <c r="D128" s="219"/>
      <c r="E128" s="235"/>
      <c r="F128" s="235"/>
      <c r="G128" s="235"/>
      <c r="H128" s="235"/>
      <c r="I128" s="235"/>
      <c r="J128" s="235"/>
      <c r="K128" s="235"/>
      <c r="L128" s="236"/>
      <c r="M128" s="159">
        <f t="shared" si="37"/>
        <v>0</v>
      </c>
      <c r="N128" s="387"/>
      <c r="O128" s="388"/>
      <c r="P128" s="388"/>
      <c r="Q128" s="389"/>
      <c r="R128" s="1"/>
      <c r="S128" s="1"/>
      <c r="T128" s="1"/>
      <c r="U128" s="1"/>
      <c r="V128" s="1"/>
      <c r="W128" s="1"/>
      <c r="X128" s="1"/>
      <c r="Y128" s="1"/>
      <c r="Z128" s="1"/>
      <c r="AA128" s="1"/>
      <c r="AB128" s="1"/>
      <c r="AC128" s="1"/>
      <c r="AD128" s="1"/>
      <c r="AE128" s="1"/>
      <c r="AF128" s="1"/>
      <c r="AG128" s="1"/>
      <c r="AH128" s="1"/>
      <c r="AI128" s="1"/>
      <c r="AJ128" s="1"/>
      <c r="AK128" s="1"/>
      <c r="AL128" s="1"/>
      <c r="AM128" s="1"/>
    </row>
    <row r="129" spans="1:39" ht="18.75" customHeight="1" x14ac:dyDescent="0.25">
      <c r="A129" s="1"/>
      <c r="B129" s="79" t="s">
        <v>277</v>
      </c>
      <c r="C129" s="247" t="s">
        <v>376</v>
      </c>
      <c r="D129" s="169"/>
      <c r="E129" s="237">
        <f>'E Overheads'!J48</f>
        <v>48060</v>
      </c>
      <c r="F129" s="237">
        <f>'E Overheads'!K48</f>
        <v>50943.6</v>
      </c>
      <c r="G129" s="237">
        <f>'E Overheads'!L48</f>
        <v>0</v>
      </c>
      <c r="H129" s="237">
        <f>'E Overheads'!M48</f>
        <v>0</v>
      </c>
      <c r="I129" s="237">
        <f>'E Overheads'!N48</f>
        <v>0</v>
      </c>
      <c r="J129" s="237">
        <f>'E Overheads'!O48</f>
        <v>0</v>
      </c>
      <c r="K129" s="237">
        <f>'E Overheads'!P48</f>
        <v>0</v>
      </c>
      <c r="L129" s="237">
        <f>'E Overheads'!Q48</f>
        <v>0</v>
      </c>
      <c r="M129" s="159">
        <f t="shared" si="37"/>
        <v>99003.6</v>
      </c>
      <c r="N129" s="403" t="s">
        <v>375</v>
      </c>
      <c r="O129" s="404"/>
      <c r="P129" s="404"/>
      <c r="Q129" s="405"/>
      <c r="R129" s="1"/>
      <c r="S129" s="1"/>
      <c r="T129" s="1"/>
      <c r="U129" s="1"/>
      <c r="V129" s="1"/>
      <c r="W129" s="1"/>
      <c r="X129" s="1"/>
      <c r="Y129" s="1"/>
      <c r="Z129" s="1"/>
      <c r="AA129" s="1"/>
      <c r="AB129" s="1"/>
      <c r="AC129" s="1"/>
      <c r="AD129" s="1"/>
      <c r="AE129" s="1"/>
      <c r="AF129" s="1"/>
      <c r="AG129" s="1"/>
      <c r="AH129" s="1"/>
      <c r="AI129" s="1"/>
      <c r="AJ129" s="1"/>
      <c r="AK129" s="1"/>
      <c r="AL129" s="1"/>
      <c r="AM129" s="1"/>
    </row>
    <row r="130" spans="1:39" ht="18.75" customHeight="1" x14ac:dyDescent="0.25">
      <c r="A130" s="1"/>
      <c r="B130" s="79" t="s">
        <v>278</v>
      </c>
      <c r="C130" s="247" t="s">
        <v>305</v>
      </c>
      <c r="D130" s="169" t="str">
        <f>P6</f>
        <v>AO</v>
      </c>
      <c r="E130" s="237" t="str">
        <f>IF($W$4=1,$P$7,"")</f>
        <v/>
      </c>
      <c r="F130" s="237" t="str">
        <f>IF($W$4=2,$P$7,"")</f>
        <v>N/A</v>
      </c>
      <c r="G130" s="237" t="str">
        <f>IF($W$4=3,$P$7,"")</f>
        <v/>
      </c>
      <c r="H130" s="237" t="str">
        <f>IF($W$4=4,$P$7,"")</f>
        <v/>
      </c>
      <c r="I130" s="237" t="str">
        <f>IF($W$4=5,$P$7,"")</f>
        <v/>
      </c>
      <c r="J130" s="237" t="str">
        <f>IF($W$6=1,$P$7,"")</f>
        <v/>
      </c>
      <c r="K130" s="237" t="str">
        <f>IF($W$4=7,$P$7,"")</f>
        <v/>
      </c>
      <c r="L130" s="237" t="str">
        <f>IF($W$4=8,$P$7,"")</f>
        <v/>
      </c>
      <c r="M130" s="159">
        <f t="shared" si="37"/>
        <v>0</v>
      </c>
      <c r="N130" s="387"/>
      <c r="O130" s="388"/>
      <c r="P130" s="388"/>
      <c r="Q130" s="389"/>
      <c r="R130" s="1"/>
      <c r="S130" s="1"/>
      <c r="T130" s="1"/>
      <c r="U130" s="1"/>
      <c r="V130" s="1"/>
      <c r="W130" s="1"/>
      <c r="X130" s="1"/>
      <c r="Y130" s="1"/>
      <c r="Z130" s="1"/>
      <c r="AA130" s="1"/>
      <c r="AB130" s="1"/>
      <c r="AC130" s="1"/>
      <c r="AD130" s="1"/>
      <c r="AE130" s="1"/>
      <c r="AF130" s="1"/>
      <c r="AG130" s="1"/>
      <c r="AH130" s="1"/>
      <c r="AI130" s="1"/>
      <c r="AJ130" s="1"/>
      <c r="AK130" s="1"/>
      <c r="AL130" s="1"/>
      <c r="AM130" s="1"/>
    </row>
    <row r="131" spans="1:39" ht="18.75" customHeight="1" x14ac:dyDescent="0.25">
      <c r="A131" s="1"/>
      <c r="B131" s="79"/>
      <c r="C131" s="49" t="s">
        <v>190</v>
      </c>
      <c r="D131" s="159"/>
      <c r="E131" s="163">
        <f t="shared" ref="E131:M131" si="38">SUM(E103:E130)</f>
        <v>51060</v>
      </c>
      <c r="F131" s="163">
        <f t="shared" si="38"/>
        <v>50943.6</v>
      </c>
      <c r="G131" s="163">
        <f t="shared" si="38"/>
        <v>0</v>
      </c>
      <c r="H131" s="163">
        <f t="shared" si="38"/>
        <v>0</v>
      </c>
      <c r="I131" s="163">
        <f t="shared" si="38"/>
        <v>0</v>
      </c>
      <c r="J131" s="163">
        <f t="shared" si="38"/>
        <v>0</v>
      </c>
      <c r="K131" s="163">
        <f t="shared" si="38"/>
        <v>0</v>
      </c>
      <c r="L131" s="163">
        <f t="shared" si="38"/>
        <v>0</v>
      </c>
      <c r="M131" s="163">
        <f t="shared" si="38"/>
        <v>102003.6</v>
      </c>
      <c r="N131" s="387"/>
      <c r="O131" s="388"/>
      <c r="P131" s="388"/>
      <c r="Q131" s="389"/>
      <c r="R131" s="1"/>
      <c r="S131" s="1"/>
      <c r="T131" s="1"/>
      <c r="U131" s="1"/>
      <c r="V131" s="1"/>
      <c r="W131" s="1"/>
      <c r="X131" s="1"/>
      <c r="Y131" s="1"/>
      <c r="Z131" s="1"/>
      <c r="AA131" s="1"/>
      <c r="AB131" s="1"/>
      <c r="AC131" s="1"/>
      <c r="AD131" s="1"/>
      <c r="AE131" s="1"/>
      <c r="AF131" s="1"/>
      <c r="AG131" s="1"/>
      <c r="AH131" s="1"/>
      <c r="AI131" s="1"/>
      <c r="AJ131" s="1"/>
      <c r="AK131" s="1"/>
      <c r="AL131" s="1"/>
      <c r="AM131" s="1"/>
    </row>
    <row r="132" spans="1:39" ht="18.75" customHeight="1" x14ac:dyDescent="0.25">
      <c r="A132" s="1"/>
      <c r="B132" s="187"/>
      <c r="C132" s="238"/>
      <c r="D132" s="239"/>
      <c r="E132" s="240"/>
      <c r="F132" s="240"/>
      <c r="G132" s="240"/>
      <c r="H132" s="240"/>
      <c r="I132" s="240"/>
      <c r="J132" s="240"/>
      <c r="K132" s="240"/>
      <c r="L132" s="240"/>
      <c r="M132" s="240"/>
      <c r="N132" s="329"/>
      <c r="O132" s="329"/>
      <c r="P132" s="329"/>
      <c r="Q132" s="292"/>
      <c r="R132" s="1"/>
      <c r="S132" s="1"/>
      <c r="T132" s="1"/>
      <c r="U132" s="1"/>
      <c r="V132" s="1"/>
      <c r="W132" s="1"/>
      <c r="X132" s="1"/>
      <c r="Y132" s="1"/>
      <c r="Z132" s="1"/>
      <c r="AA132" s="1"/>
      <c r="AB132" s="1"/>
      <c r="AC132" s="1"/>
      <c r="AD132" s="1"/>
      <c r="AE132" s="1"/>
      <c r="AF132" s="1"/>
      <c r="AG132" s="1"/>
      <c r="AH132" s="1"/>
      <c r="AI132" s="1"/>
      <c r="AJ132" s="1"/>
      <c r="AK132" s="1"/>
      <c r="AL132" s="1"/>
      <c r="AM132" s="1"/>
    </row>
    <row r="133" spans="1:39" ht="42" customHeight="1" x14ac:dyDescent="0.25">
      <c r="A133" s="1"/>
      <c r="B133" s="17">
        <v>4.2</v>
      </c>
      <c r="C133" s="171" t="s">
        <v>368</v>
      </c>
      <c r="D133" s="178"/>
      <c r="E133" s="178"/>
      <c r="F133" s="178"/>
      <c r="G133" s="331"/>
      <c r="H133" s="178"/>
      <c r="I133" s="331" t="s">
        <v>373</v>
      </c>
      <c r="J133" s="178"/>
      <c r="K133" s="178"/>
      <c r="L133" s="178"/>
      <c r="M133" s="178"/>
      <c r="N133" s="379"/>
      <c r="O133" s="380"/>
      <c r="P133" s="380"/>
      <c r="Q133" s="381"/>
      <c r="R133" s="1"/>
      <c r="S133" s="1"/>
      <c r="T133" s="1"/>
      <c r="U133" s="1"/>
      <c r="V133" s="1"/>
      <c r="W133" s="1"/>
      <c r="X133" s="1"/>
      <c r="Y133" s="1"/>
      <c r="Z133" s="1"/>
      <c r="AA133" s="1"/>
      <c r="AB133" s="1"/>
      <c r="AC133" s="1"/>
      <c r="AD133" s="1"/>
      <c r="AE133" s="1"/>
      <c r="AF133" s="1"/>
      <c r="AG133" s="1"/>
      <c r="AH133" s="1"/>
      <c r="AI133" s="1"/>
      <c r="AJ133" s="1"/>
      <c r="AK133" s="1"/>
      <c r="AL133" s="1"/>
      <c r="AM133" s="1"/>
    </row>
    <row r="134" spans="1:39" ht="18.75" customHeight="1" x14ac:dyDescent="0.25">
      <c r="A134" s="1"/>
      <c r="B134" s="79"/>
      <c r="C134" s="49" t="str">
        <f t="shared" ref="C134:C139" si="39">C73</f>
        <v>&lt;Course Leader&gt;</v>
      </c>
      <c r="D134" s="93" t="s">
        <v>192</v>
      </c>
      <c r="E134" s="165">
        <f>E73*'C Staff Rates &amp; Roles'!$M13</f>
        <v>43659.646000000001</v>
      </c>
      <c r="F134" s="165">
        <f>F73*'C Staff Rates &amp; Roles'!$P13</f>
        <v>44532.838920000002</v>
      </c>
      <c r="G134" s="165">
        <f>G73*'C Staff Rates &amp; Roles'!$Q13</f>
        <v>0</v>
      </c>
      <c r="H134" s="165">
        <f>H73*'C Staff Rates &amp; Roles'!$R13</f>
        <v>0</v>
      </c>
      <c r="I134" s="165">
        <f>I73*'C Staff Rates &amp; Roles'!$S13</f>
        <v>0</v>
      </c>
      <c r="J134" s="165">
        <f>J73*'C Staff Rates &amp; Roles'!$T13</f>
        <v>0</v>
      </c>
      <c r="K134" s="165">
        <f>K73*'C Staff Rates &amp; Roles'!$U13</f>
        <v>0</v>
      </c>
      <c r="L134" s="165">
        <f>L73*'C Staff Rates &amp; Roles'!$V13</f>
        <v>0</v>
      </c>
      <c r="M134" s="165">
        <f>SUM(E134:L134)</f>
        <v>88192.484920000003</v>
      </c>
      <c r="N134" s="342"/>
      <c r="O134" s="343"/>
      <c r="P134" s="343"/>
      <c r="Q134" s="343"/>
      <c r="R134" s="1"/>
      <c r="S134" s="1"/>
      <c r="T134" s="1"/>
      <c r="U134" s="1"/>
      <c r="V134" s="1"/>
      <c r="W134" s="1"/>
      <c r="X134" s="1"/>
      <c r="Y134" s="1"/>
      <c r="Z134" s="1"/>
      <c r="AA134" s="1"/>
      <c r="AB134" s="1"/>
      <c r="AC134" s="1"/>
      <c r="AD134" s="1"/>
      <c r="AE134" s="1"/>
      <c r="AF134" s="1"/>
      <c r="AG134" s="1"/>
      <c r="AH134" s="1"/>
      <c r="AI134" s="1"/>
      <c r="AJ134" s="1"/>
      <c r="AK134" s="1"/>
      <c r="AL134" s="1"/>
      <c r="AM134" s="1"/>
    </row>
    <row r="135" spans="1:39" ht="18.75" customHeight="1" x14ac:dyDescent="0.25">
      <c r="A135" s="1"/>
      <c r="B135" s="79"/>
      <c r="C135" s="49" t="str">
        <f t="shared" si="39"/>
        <v>&lt;Programme tutor&gt;</v>
      </c>
      <c r="D135" s="93" t="s">
        <v>192</v>
      </c>
      <c r="E135" s="165">
        <f>E74*'C Staff Rates &amp; Roles'!$M14</f>
        <v>9502.3739999999998</v>
      </c>
      <c r="F135" s="165">
        <f>F74*'C Staff Rates &amp; Roles'!$P14</f>
        <v>9692.4214800000009</v>
      </c>
      <c r="G135" s="165">
        <f>G74*'C Staff Rates &amp; Roles'!$Q14</f>
        <v>0</v>
      </c>
      <c r="H135" s="165">
        <f>H74*'C Staff Rates &amp; Roles'!$R14</f>
        <v>0</v>
      </c>
      <c r="I135" s="165">
        <f>I74*'C Staff Rates &amp; Roles'!$S14</f>
        <v>0</v>
      </c>
      <c r="J135" s="165">
        <f>J74*'C Staff Rates &amp; Roles'!$T14</f>
        <v>0</v>
      </c>
      <c r="K135" s="165">
        <f>K74*'C Staff Rates &amp; Roles'!$U14</f>
        <v>0</v>
      </c>
      <c r="L135" s="165">
        <f>L74*'C Staff Rates &amp; Roles'!$V14</f>
        <v>0</v>
      </c>
      <c r="M135" s="165">
        <f t="shared" ref="M135:M139" si="40">SUM(E135:L135)</f>
        <v>19194.795480000001</v>
      </c>
      <c r="N135" s="342"/>
      <c r="O135" s="343"/>
      <c r="P135" s="343"/>
      <c r="Q135" s="343"/>
      <c r="R135" s="1"/>
      <c r="S135" s="1"/>
      <c r="T135" s="1"/>
      <c r="U135" s="1"/>
      <c r="V135" s="1"/>
      <c r="W135" s="1"/>
      <c r="X135" s="1"/>
      <c r="Y135" s="1"/>
      <c r="Z135" s="1"/>
      <c r="AA135" s="1"/>
      <c r="AB135" s="1"/>
      <c r="AC135" s="1"/>
      <c r="AD135" s="1"/>
      <c r="AE135" s="1"/>
      <c r="AF135" s="1"/>
      <c r="AG135" s="1"/>
      <c r="AH135" s="1"/>
      <c r="AI135" s="1"/>
      <c r="AJ135" s="1"/>
      <c r="AK135" s="1"/>
      <c r="AL135" s="1"/>
      <c r="AM135" s="1"/>
    </row>
    <row r="136" spans="1:39" ht="18.75" customHeight="1" x14ac:dyDescent="0.25">
      <c r="A136" s="1"/>
      <c r="B136" s="79"/>
      <c r="C136" s="49" t="str">
        <f t="shared" si="39"/>
        <v>&lt;Skills coach&gt;</v>
      </c>
      <c r="D136" s="93" t="s">
        <v>192</v>
      </c>
      <c r="E136" s="165">
        <f>E75*'C Staff Rates &amp; Roles'!$M15</f>
        <v>5039.8920000000007</v>
      </c>
      <c r="F136" s="165">
        <f>F75*'C Staff Rates &amp; Roles'!$P15</f>
        <v>5140.68984</v>
      </c>
      <c r="G136" s="165">
        <f>G75*'C Staff Rates &amp; Roles'!$Q15</f>
        <v>0</v>
      </c>
      <c r="H136" s="165">
        <f>H75*'C Staff Rates &amp; Roles'!$R15</f>
        <v>0</v>
      </c>
      <c r="I136" s="165">
        <f>I75*'C Staff Rates &amp; Roles'!$S15</f>
        <v>0</v>
      </c>
      <c r="J136" s="165">
        <f>J75*'C Staff Rates &amp; Roles'!$T15</f>
        <v>0</v>
      </c>
      <c r="K136" s="165">
        <f>K75*'C Staff Rates &amp; Roles'!$U15</f>
        <v>0</v>
      </c>
      <c r="L136" s="165">
        <f>L75*'C Staff Rates &amp; Roles'!$V15</f>
        <v>0</v>
      </c>
      <c r="M136" s="165">
        <f t="shared" si="40"/>
        <v>10180.581840000001</v>
      </c>
      <c r="N136" s="342"/>
      <c r="O136" s="343"/>
      <c r="P136" s="343"/>
      <c r="Q136" s="343"/>
      <c r="R136" s="1"/>
      <c r="S136" s="1"/>
      <c r="T136" s="1"/>
      <c r="U136" s="1"/>
      <c r="V136" s="1"/>
      <c r="W136" s="1"/>
      <c r="X136" s="1"/>
      <c r="Y136" s="1"/>
      <c r="Z136" s="1"/>
      <c r="AA136" s="1"/>
      <c r="AB136" s="1"/>
      <c r="AC136" s="1"/>
      <c r="AD136" s="1"/>
      <c r="AE136" s="1"/>
      <c r="AF136" s="1"/>
      <c r="AG136" s="1"/>
      <c r="AH136" s="1"/>
      <c r="AI136" s="1"/>
      <c r="AJ136" s="1"/>
      <c r="AK136" s="1"/>
      <c r="AL136" s="1"/>
      <c r="AM136" s="1"/>
    </row>
    <row r="137" spans="1:39" ht="18.75" customHeight="1" x14ac:dyDescent="0.25">
      <c r="A137" s="1"/>
      <c r="B137" s="79"/>
      <c r="C137" s="49" t="str">
        <f t="shared" si="39"/>
        <v>&lt;Progress reviewer&gt;</v>
      </c>
      <c r="D137" s="93" t="s">
        <v>192</v>
      </c>
      <c r="E137" s="165">
        <f>E76*'C Staff Rates &amp; Roles'!$M16</f>
        <v>0</v>
      </c>
      <c r="F137" s="165">
        <f>F76*'C Staff Rates &amp; Roles'!$P16</f>
        <v>0</v>
      </c>
      <c r="G137" s="165">
        <f>G76*'C Staff Rates &amp; Roles'!$Q16</f>
        <v>0</v>
      </c>
      <c r="H137" s="165">
        <f>H76*'C Staff Rates &amp; Roles'!$R16</f>
        <v>0</v>
      </c>
      <c r="I137" s="165">
        <f>I76*'C Staff Rates &amp; Roles'!$S16</f>
        <v>0</v>
      </c>
      <c r="J137" s="165">
        <f>J76*'C Staff Rates &amp; Roles'!$T16</f>
        <v>0</v>
      </c>
      <c r="K137" s="165">
        <f>K76*'C Staff Rates &amp; Roles'!$U16</f>
        <v>0</v>
      </c>
      <c r="L137" s="165">
        <f>L76*'C Staff Rates &amp; Roles'!$V16</f>
        <v>0</v>
      </c>
      <c r="M137" s="165">
        <f t="shared" si="40"/>
        <v>0</v>
      </c>
      <c r="N137" s="342"/>
      <c r="O137" s="343"/>
      <c r="P137" s="343"/>
      <c r="Q137" s="343"/>
      <c r="R137" s="1"/>
      <c r="S137" s="1"/>
      <c r="T137" s="1"/>
      <c r="U137" s="1"/>
      <c r="V137" s="1"/>
      <c r="W137" s="1"/>
      <c r="X137" s="1"/>
      <c r="Y137" s="1"/>
      <c r="Z137" s="1"/>
      <c r="AA137" s="1"/>
      <c r="AB137" s="1"/>
      <c r="AC137" s="1"/>
      <c r="AD137" s="1"/>
      <c r="AE137" s="1"/>
      <c r="AF137" s="1"/>
      <c r="AG137" s="1"/>
      <c r="AH137" s="1"/>
      <c r="AI137" s="1"/>
      <c r="AJ137" s="1"/>
      <c r="AK137" s="1"/>
      <c r="AL137" s="1"/>
      <c r="AM137" s="1"/>
    </row>
    <row r="138" spans="1:39" ht="18.75" customHeight="1" x14ac:dyDescent="0.25">
      <c r="A138" s="1"/>
      <c r="B138" s="79"/>
      <c r="C138" s="49" t="str">
        <f t="shared" si="39"/>
        <v>&lt;Placement officer&gt;</v>
      </c>
      <c r="D138" s="93" t="s">
        <v>192</v>
      </c>
      <c r="E138" s="165">
        <f>E77*'C Staff Rates &amp; Roles'!$M17</f>
        <v>0</v>
      </c>
      <c r="F138" s="165">
        <f>F77*'C Staff Rates &amp; Roles'!$P17</f>
        <v>0</v>
      </c>
      <c r="G138" s="165">
        <f>G77*'C Staff Rates &amp; Roles'!$Q17</f>
        <v>0</v>
      </c>
      <c r="H138" s="165">
        <f>H77*'C Staff Rates &amp; Roles'!$R17</f>
        <v>0</v>
      </c>
      <c r="I138" s="165">
        <f>I77*'C Staff Rates &amp; Roles'!$S17</f>
        <v>0</v>
      </c>
      <c r="J138" s="165">
        <f>J77*'C Staff Rates &amp; Roles'!$T17</f>
        <v>0</v>
      </c>
      <c r="K138" s="165">
        <f>K77*'C Staff Rates &amp; Roles'!$U17</f>
        <v>0</v>
      </c>
      <c r="L138" s="165">
        <f>L77*'C Staff Rates &amp; Roles'!$V17</f>
        <v>0</v>
      </c>
      <c r="M138" s="165">
        <f t="shared" si="40"/>
        <v>0</v>
      </c>
      <c r="N138" s="342"/>
      <c r="O138" s="343"/>
      <c r="P138" s="343"/>
      <c r="Q138" s="343"/>
      <c r="R138" s="1"/>
      <c r="S138" s="1"/>
      <c r="T138" s="1"/>
      <c r="U138" s="1"/>
      <c r="V138" s="1"/>
      <c r="W138" s="1"/>
      <c r="X138" s="1"/>
      <c r="Y138" s="1"/>
      <c r="Z138" s="1"/>
      <c r="AA138" s="1"/>
      <c r="AB138" s="1"/>
      <c r="AC138" s="1"/>
      <c r="AD138" s="1"/>
      <c r="AE138" s="1"/>
      <c r="AF138" s="1"/>
      <c r="AG138" s="1"/>
      <c r="AH138" s="1"/>
      <c r="AI138" s="1"/>
      <c r="AJ138" s="1"/>
      <c r="AK138" s="1"/>
      <c r="AL138" s="1"/>
      <c r="AM138" s="1"/>
    </row>
    <row r="139" spans="1:39" ht="18.75" customHeight="1" x14ac:dyDescent="0.25">
      <c r="A139" s="1"/>
      <c r="B139" s="79"/>
      <c r="C139" s="49" t="str">
        <f t="shared" si="39"/>
        <v>&lt;Other&gt;</v>
      </c>
      <c r="D139" s="93" t="s">
        <v>192</v>
      </c>
      <c r="E139" s="165">
        <f>E78*'C Staff Rates &amp; Roles'!$M18</f>
        <v>0</v>
      </c>
      <c r="F139" s="165">
        <f>F78*'C Staff Rates &amp; Roles'!$P18</f>
        <v>0</v>
      </c>
      <c r="G139" s="165">
        <f>G78*'C Staff Rates &amp; Roles'!$Q18</f>
        <v>0</v>
      </c>
      <c r="H139" s="165">
        <f>H78*'C Staff Rates &amp; Roles'!$R18</f>
        <v>0</v>
      </c>
      <c r="I139" s="165">
        <f>I78*'C Staff Rates &amp; Roles'!$S18</f>
        <v>0</v>
      </c>
      <c r="J139" s="165">
        <f>J78*'C Staff Rates &amp; Roles'!$T18</f>
        <v>0</v>
      </c>
      <c r="K139" s="165">
        <f>K78*'C Staff Rates &amp; Roles'!$U18</f>
        <v>0</v>
      </c>
      <c r="L139" s="165">
        <f>L78*'C Staff Rates &amp; Roles'!$V18</f>
        <v>0</v>
      </c>
      <c r="M139" s="165">
        <f t="shared" si="40"/>
        <v>0</v>
      </c>
      <c r="N139" s="342"/>
      <c r="O139" s="343"/>
      <c r="P139" s="343"/>
      <c r="Q139" s="343"/>
      <c r="R139" s="1"/>
      <c r="S139" s="1"/>
      <c r="T139" s="1"/>
      <c r="U139" s="1"/>
      <c r="V139" s="1"/>
      <c r="W139" s="1"/>
      <c r="X139" s="1"/>
      <c r="Y139" s="1"/>
      <c r="Z139" s="1"/>
      <c r="AA139" s="1"/>
      <c r="AB139" s="1"/>
      <c r="AC139" s="1"/>
      <c r="AD139" s="1"/>
      <c r="AE139" s="1"/>
      <c r="AF139" s="1"/>
      <c r="AG139" s="1"/>
      <c r="AH139" s="1"/>
      <c r="AI139" s="1"/>
      <c r="AJ139" s="1"/>
      <c r="AK139" s="1"/>
      <c r="AL139" s="1"/>
      <c r="AM139" s="1"/>
    </row>
    <row r="140" spans="1:39" ht="18.75" customHeight="1" x14ac:dyDescent="0.25">
      <c r="A140" s="1"/>
      <c r="B140" s="188"/>
      <c r="C140" s="45" t="s">
        <v>190</v>
      </c>
      <c r="D140" s="185" t="s">
        <v>192</v>
      </c>
      <c r="E140" s="186">
        <f>SUM(E134:E139)</f>
        <v>58201.912000000004</v>
      </c>
      <c r="F140" s="186">
        <f t="shared" ref="F140:M140" si="41">SUM(F134:F139)</f>
        <v>59365.950239999998</v>
      </c>
      <c r="G140" s="186">
        <f t="shared" si="41"/>
        <v>0</v>
      </c>
      <c r="H140" s="186">
        <f t="shared" si="41"/>
        <v>0</v>
      </c>
      <c r="I140" s="186">
        <f t="shared" si="41"/>
        <v>0</v>
      </c>
      <c r="J140" s="186">
        <f t="shared" si="41"/>
        <v>0</v>
      </c>
      <c r="K140" s="186">
        <f t="shared" si="41"/>
        <v>0</v>
      </c>
      <c r="L140" s="186">
        <f t="shared" si="41"/>
        <v>0</v>
      </c>
      <c r="M140" s="186">
        <f t="shared" si="41"/>
        <v>117567.86224</v>
      </c>
      <c r="N140" s="385"/>
      <c r="O140" s="386"/>
      <c r="P140" s="386"/>
      <c r="Q140" s="386"/>
      <c r="R140" s="1"/>
      <c r="S140" s="1"/>
      <c r="T140" s="1"/>
      <c r="U140" s="1"/>
      <c r="V140" s="1"/>
      <c r="W140" s="1"/>
      <c r="X140" s="1"/>
      <c r="Y140" s="1"/>
      <c r="Z140" s="1"/>
      <c r="AA140" s="1"/>
      <c r="AB140" s="1"/>
      <c r="AC140" s="1"/>
      <c r="AD140" s="1"/>
      <c r="AE140" s="1"/>
      <c r="AF140" s="1"/>
      <c r="AG140" s="1"/>
      <c r="AH140" s="1"/>
      <c r="AI140" s="1"/>
      <c r="AJ140" s="1"/>
      <c r="AK140" s="1"/>
      <c r="AL140" s="1"/>
      <c r="AM140" s="1"/>
    </row>
    <row r="141" spans="1:39" ht="18.75" x14ac:dyDescent="0.25">
      <c r="A141" s="1"/>
      <c r="B141" s="228"/>
      <c r="C141" s="192"/>
      <c r="D141" s="193"/>
      <c r="E141" s="194"/>
      <c r="F141" s="194"/>
      <c r="G141" s="194"/>
      <c r="H141" s="194"/>
      <c r="I141" s="194"/>
      <c r="J141" s="194"/>
      <c r="K141" s="194"/>
      <c r="L141" s="194"/>
      <c r="M141" s="229"/>
      <c r="N141" s="379"/>
      <c r="O141" s="380"/>
      <c r="P141" s="380"/>
      <c r="Q141" s="381"/>
      <c r="R141" s="1"/>
      <c r="S141" s="1"/>
      <c r="T141" s="1"/>
      <c r="U141" s="1"/>
      <c r="V141" s="1"/>
      <c r="W141" s="1"/>
      <c r="X141" s="1"/>
      <c r="Y141" s="1"/>
      <c r="Z141" s="1"/>
      <c r="AA141" s="1"/>
      <c r="AB141" s="1"/>
      <c r="AC141" s="1"/>
      <c r="AD141" s="1"/>
      <c r="AE141" s="1"/>
      <c r="AF141" s="1"/>
      <c r="AG141" s="1"/>
      <c r="AH141" s="1"/>
      <c r="AI141" s="1"/>
      <c r="AJ141" s="1"/>
      <c r="AK141" s="1"/>
      <c r="AL141" s="1"/>
      <c r="AM141" s="1"/>
    </row>
    <row r="142" spans="1:39" ht="42" customHeight="1" x14ac:dyDescent="0.25">
      <c r="A142" s="1"/>
      <c r="B142" s="196">
        <v>4.3</v>
      </c>
      <c r="C142" s="197" t="s">
        <v>369</v>
      </c>
      <c r="D142" s="198"/>
      <c r="E142" s="198"/>
      <c r="F142" s="198"/>
      <c r="G142" s="198"/>
      <c r="H142" s="198"/>
      <c r="I142" s="331" t="s">
        <v>373</v>
      </c>
      <c r="J142" s="198"/>
      <c r="K142" s="198"/>
      <c r="L142" s="198"/>
      <c r="M142" s="198"/>
      <c r="N142" s="382"/>
      <c r="O142" s="383"/>
      <c r="P142" s="383"/>
      <c r="Q142" s="384"/>
      <c r="R142" s="1"/>
      <c r="S142" s="1"/>
      <c r="T142" s="1"/>
      <c r="U142" s="1"/>
      <c r="V142" s="1"/>
      <c r="W142" s="1"/>
      <c r="X142" s="1"/>
      <c r="Y142" s="1"/>
      <c r="Z142" s="1"/>
      <c r="AA142" s="1"/>
      <c r="AB142" s="1"/>
      <c r="AC142" s="1"/>
      <c r="AD142" s="1"/>
      <c r="AE142" s="1"/>
      <c r="AF142" s="1"/>
      <c r="AG142" s="1"/>
      <c r="AH142" s="1"/>
      <c r="AI142" s="1"/>
      <c r="AJ142" s="1"/>
      <c r="AK142" s="1"/>
      <c r="AL142" s="1"/>
      <c r="AM142" s="1"/>
    </row>
    <row r="143" spans="1:39" ht="18.75" customHeight="1" x14ac:dyDescent="0.25">
      <c r="A143" s="1"/>
      <c r="B143" s="79"/>
      <c r="C143" s="46" t="str">
        <f>C134</f>
        <v>&lt;Course Leader&gt;</v>
      </c>
      <c r="D143" s="176" t="s">
        <v>192</v>
      </c>
      <c r="E143" s="177">
        <f>'C Staff Rates &amp; Roles'!D51</f>
        <v>73999.399999999994</v>
      </c>
      <c r="F143" s="177">
        <f>'C Staff Rates &amp; Roles'!E51</f>
        <v>75479.387999999992</v>
      </c>
      <c r="G143" s="177">
        <f>'C Staff Rates &amp; Roles'!F51</f>
        <v>0</v>
      </c>
      <c r="H143" s="177">
        <f>'C Staff Rates &amp; Roles'!G51</f>
        <v>0</v>
      </c>
      <c r="I143" s="177">
        <f>'C Staff Rates &amp; Roles'!H51</f>
        <v>0</v>
      </c>
      <c r="J143" s="177">
        <f>'C Staff Rates &amp; Roles'!I51</f>
        <v>0</v>
      </c>
      <c r="K143" s="177">
        <f>'C Staff Rates &amp; Roles'!J51</f>
        <v>0</v>
      </c>
      <c r="L143" s="177">
        <f>'C Staff Rates &amp; Roles'!K51</f>
        <v>0</v>
      </c>
      <c r="M143" s="177">
        <f>SUM(E143:L143)</f>
        <v>149478.788</v>
      </c>
      <c r="N143" s="365"/>
      <c r="O143" s="366"/>
      <c r="P143" s="366"/>
      <c r="Q143" s="366"/>
      <c r="R143" s="1"/>
      <c r="S143" s="1"/>
      <c r="T143" s="1"/>
      <c r="U143" s="1"/>
      <c r="V143" s="1"/>
      <c r="W143" s="1"/>
      <c r="X143" s="1"/>
      <c r="Y143" s="1"/>
      <c r="Z143" s="1"/>
      <c r="AA143" s="1"/>
      <c r="AB143" s="1"/>
      <c r="AC143" s="1"/>
      <c r="AD143" s="1"/>
      <c r="AE143" s="1"/>
      <c r="AF143" s="1"/>
      <c r="AG143" s="1"/>
      <c r="AH143" s="1"/>
      <c r="AI143" s="1"/>
      <c r="AJ143" s="1"/>
      <c r="AK143" s="1"/>
      <c r="AL143" s="1"/>
      <c r="AM143" s="1"/>
    </row>
    <row r="144" spans="1:39" ht="18.75" customHeight="1" x14ac:dyDescent="0.25">
      <c r="A144" s="1"/>
      <c r="B144" s="79"/>
      <c r="C144" s="49" t="str">
        <f t="shared" ref="C144:C149" si="42">C135</f>
        <v>&lt;Programme tutor&gt;</v>
      </c>
      <c r="D144" s="93" t="s">
        <v>192</v>
      </c>
      <c r="E144" s="165">
        <f>'C Staff Rates &amp; Roles'!D52</f>
        <v>45249.4</v>
      </c>
      <c r="F144" s="165">
        <f>'C Staff Rates &amp; Roles'!E52</f>
        <v>46154.387999999999</v>
      </c>
      <c r="G144" s="165">
        <f>'C Staff Rates &amp; Roles'!F52</f>
        <v>0</v>
      </c>
      <c r="H144" s="165">
        <f>'C Staff Rates &amp; Roles'!G52</f>
        <v>0</v>
      </c>
      <c r="I144" s="165">
        <f>'C Staff Rates &amp; Roles'!H52</f>
        <v>0</v>
      </c>
      <c r="J144" s="165">
        <f>'C Staff Rates &amp; Roles'!I52</f>
        <v>0</v>
      </c>
      <c r="K144" s="165">
        <f>'C Staff Rates &amp; Roles'!J52</f>
        <v>0</v>
      </c>
      <c r="L144" s="165">
        <f>'C Staff Rates &amp; Roles'!K52</f>
        <v>0</v>
      </c>
      <c r="M144" s="165">
        <f t="shared" ref="M144:M148" si="43">SUM(E144:L144)</f>
        <v>91403.788</v>
      </c>
      <c r="N144" s="342"/>
      <c r="O144" s="343"/>
      <c r="P144" s="343"/>
      <c r="Q144" s="343"/>
      <c r="R144" s="1"/>
      <c r="S144" s="1"/>
      <c r="T144" s="1"/>
      <c r="U144" s="1"/>
      <c r="V144" s="1"/>
      <c r="W144" s="1"/>
      <c r="X144" s="1"/>
      <c r="Y144" s="1"/>
      <c r="Z144" s="1"/>
      <c r="AA144" s="1"/>
      <c r="AB144" s="1"/>
      <c r="AC144" s="1"/>
      <c r="AD144" s="1"/>
      <c r="AE144" s="1"/>
      <c r="AF144" s="1"/>
      <c r="AG144" s="1"/>
      <c r="AH144" s="1"/>
      <c r="AI144" s="1"/>
      <c r="AJ144" s="1"/>
      <c r="AK144" s="1"/>
      <c r="AL144" s="1"/>
      <c r="AM144" s="1"/>
    </row>
    <row r="145" spans="1:39" ht="18.75" customHeight="1" x14ac:dyDescent="0.25">
      <c r="A145" s="1"/>
      <c r="B145" s="79"/>
      <c r="C145" s="49" t="str">
        <f t="shared" si="42"/>
        <v>&lt;Skills coach&gt;</v>
      </c>
      <c r="D145" s="93" t="s">
        <v>192</v>
      </c>
      <c r="E145" s="165">
        <f>'C Staff Rates &amp; Roles'!D53</f>
        <v>27999.4</v>
      </c>
      <c r="F145" s="165">
        <f>'C Staff Rates &amp; Roles'!E53</f>
        <v>28559.388000000003</v>
      </c>
      <c r="G145" s="165">
        <f>'C Staff Rates &amp; Roles'!F53</f>
        <v>0</v>
      </c>
      <c r="H145" s="165">
        <f>'C Staff Rates &amp; Roles'!G53</f>
        <v>0</v>
      </c>
      <c r="I145" s="165">
        <f>'C Staff Rates &amp; Roles'!H53</f>
        <v>0</v>
      </c>
      <c r="J145" s="165">
        <f>'C Staff Rates &amp; Roles'!I53</f>
        <v>0</v>
      </c>
      <c r="K145" s="165">
        <f>'C Staff Rates &amp; Roles'!J53</f>
        <v>0</v>
      </c>
      <c r="L145" s="165">
        <f>'C Staff Rates &amp; Roles'!K53</f>
        <v>0</v>
      </c>
      <c r="M145" s="165">
        <f t="shared" si="43"/>
        <v>56558.788</v>
      </c>
      <c r="N145" s="342"/>
      <c r="O145" s="343"/>
      <c r="P145" s="343"/>
      <c r="Q145" s="343"/>
      <c r="R145" s="1"/>
      <c r="S145" s="1"/>
      <c r="T145" s="1"/>
      <c r="U145" s="1"/>
      <c r="V145" s="1"/>
      <c r="W145" s="1"/>
      <c r="X145" s="1"/>
      <c r="Y145" s="1"/>
      <c r="Z145" s="1"/>
      <c r="AA145" s="1"/>
      <c r="AB145" s="1"/>
      <c r="AC145" s="1"/>
      <c r="AD145" s="1"/>
      <c r="AE145" s="1"/>
      <c r="AF145" s="1"/>
      <c r="AG145" s="1"/>
      <c r="AH145" s="1"/>
      <c r="AI145" s="1"/>
      <c r="AJ145" s="1"/>
      <c r="AK145" s="1"/>
      <c r="AL145" s="1"/>
      <c r="AM145" s="1"/>
    </row>
    <row r="146" spans="1:39" ht="18.75" customHeight="1" x14ac:dyDescent="0.25">
      <c r="A146" s="1"/>
      <c r="B146" s="79"/>
      <c r="C146" s="49" t="str">
        <f t="shared" si="42"/>
        <v>&lt;Progress reviewer&gt;</v>
      </c>
      <c r="D146" s="93" t="s">
        <v>192</v>
      </c>
      <c r="E146" s="165">
        <f>'C Staff Rates &amp; Roles'!D54</f>
        <v>0</v>
      </c>
      <c r="F146" s="165">
        <f>'C Staff Rates &amp; Roles'!E54</f>
        <v>0</v>
      </c>
      <c r="G146" s="165">
        <f>'C Staff Rates &amp; Roles'!F54</f>
        <v>0</v>
      </c>
      <c r="H146" s="165">
        <f>'C Staff Rates &amp; Roles'!G54</f>
        <v>0</v>
      </c>
      <c r="I146" s="165">
        <f>'C Staff Rates &amp; Roles'!H54</f>
        <v>0</v>
      </c>
      <c r="J146" s="165">
        <f>'C Staff Rates &amp; Roles'!I54</f>
        <v>0</v>
      </c>
      <c r="K146" s="165">
        <f>'C Staff Rates &amp; Roles'!J54</f>
        <v>0</v>
      </c>
      <c r="L146" s="165">
        <f>'C Staff Rates &amp; Roles'!K54</f>
        <v>0</v>
      </c>
      <c r="M146" s="165">
        <f t="shared" si="43"/>
        <v>0</v>
      </c>
      <c r="N146" s="342"/>
      <c r="O146" s="343"/>
      <c r="P146" s="343"/>
      <c r="Q146" s="343"/>
      <c r="R146" s="1"/>
      <c r="S146" s="1"/>
      <c r="T146" s="1"/>
      <c r="U146" s="1"/>
      <c r="V146" s="1"/>
      <c r="W146" s="1"/>
      <c r="X146" s="1"/>
      <c r="Y146" s="1"/>
      <c r="Z146" s="1"/>
      <c r="AA146" s="1"/>
      <c r="AB146" s="1"/>
      <c r="AC146" s="1"/>
      <c r="AD146" s="1"/>
      <c r="AE146" s="1"/>
      <c r="AF146" s="1"/>
      <c r="AG146" s="1"/>
      <c r="AH146" s="1"/>
      <c r="AI146" s="1"/>
      <c r="AJ146" s="1"/>
      <c r="AK146" s="1"/>
      <c r="AL146" s="1"/>
      <c r="AM146" s="1"/>
    </row>
    <row r="147" spans="1:39" ht="18.75" customHeight="1" x14ac:dyDescent="0.25">
      <c r="A147" s="1"/>
      <c r="B147" s="79"/>
      <c r="C147" s="49" t="str">
        <f t="shared" si="42"/>
        <v>&lt;Placement officer&gt;</v>
      </c>
      <c r="D147" s="93" t="s">
        <v>192</v>
      </c>
      <c r="E147" s="165">
        <f>'C Staff Rates &amp; Roles'!D55</f>
        <v>0</v>
      </c>
      <c r="F147" s="165">
        <f>'C Staff Rates &amp; Roles'!E55</f>
        <v>0</v>
      </c>
      <c r="G147" s="165">
        <f>'C Staff Rates &amp; Roles'!F55</f>
        <v>0</v>
      </c>
      <c r="H147" s="165">
        <f>'C Staff Rates &amp; Roles'!G55</f>
        <v>0</v>
      </c>
      <c r="I147" s="165">
        <f>'C Staff Rates &amp; Roles'!H55</f>
        <v>0</v>
      </c>
      <c r="J147" s="165">
        <f>'C Staff Rates &amp; Roles'!I55</f>
        <v>0</v>
      </c>
      <c r="K147" s="165">
        <f>'C Staff Rates &amp; Roles'!J55</f>
        <v>0</v>
      </c>
      <c r="L147" s="165">
        <f>'C Staff Rates &amp; Roles'!K55</f>
        <v>0</v>
      </c>
      <c r="M147" s="165">
        <f t="shared" si="43"/>
        <v>0</v>
      </c>
      <c r="N147" s="342"/>
      <c r="O147" s="343"/>
      <c r="P147" s="343"/>
      <c r="Q147" s="343"/>
      <c r="R147" s="1"/>
      <c r="S147" s="1"/>
      <c r="T147" s="1"/>
      <c r="U147" s="1"/>
      <c r="V147" s="1"/>
      <c r="W147" s="1"/>
      <c r="X147" s="1"/>
      <c r="Y147" s="1"/>
      <c r="Z147" s="1"/>
      <c r="AA147" s="1"/>
      <c r="AB147" s="1"/>
      <c r="AC147" s="1"/>
      <c r="AD147" s="1"/>
      <c r="AE147" s="1"/>
      <c r="AF147" s="1"/>
      <c r="AG147" s="1"/>
      <c r="AH147" s="1"/>
      <c r="AI147" s="1"/>
      <c r="AJ147" s="1"/>
      <c r="AK147" s="1"/>
      <c r="AL147" s="1"/>
      <c r="AM147" s="1"/>
    </row>
    <row r="148" spans="1:39" ht="18.75" customHeight="1" x14ac:dyDescent="0.25">
      <c r="A148" s="1"/>
      <c r="B148" s="79"/>
      <c r="C148" s="49" t="str">
        <f t="shared" si="42"/>
        <v>&lt;Other&gt;</v>
      </c>
      <c r="D148" s="93" t="s">
        <v>192</v>
      </c>
      <c r="E148" s="165">
        <f>'C Staff Rates &amp; Roles'!D56</f>
        <v>0</v>
      </c>
      <c r="F148" s="165">
        <f>'C Staff Rates &amp; Roles'!E56</f>
        <v>0</v>
      </c>
      <c r="G148" s="165">
        <f>'C Staff Rates &amp; Roles'!F56</f>
        <v>0</v>
      </c>
      <c r="H148" s="165">
        <f>'C Staff Rates &amp; Roles'!G56</f>
        <v>0</v>
      </c>
      <c r="I148" s="165">
        <f>'C Staff Rates &amp; Roles'!H56</f>
        <v>0</v>
      </c>
      <c r="J148" s="165">
        <f>'C Staff Rates &amp; Roles'!I56</f>
        <v>0</v>
      </c>
      <c r="K148" s="165">
        <f>'C Staff Rates &amp; Roles'!J56</f>
        <v>0</v>
      </c>
      <c r="L148" s="165">
        <f>'C Staff Rates &amp; Roles'!K56</f>
        <v>0</v>
      </c>
      <c r="M148" s="165">
        <f t="shared" si="43"/>
        <v>0</v>
      </c>
      <c r="N148" s="342"/>
      <c r="O148" s="343"/>
      <c r="P148" s="343"/>
      <c r="Q148" s="343"/>
      <c r="R148" s="1"/>
      <c r="S148" s="1"/>
      <c r="T148" s="1"/>
      <c r="U148" s="1"/>
      <c r="V148" s="1"/>
      <c r="W148" s="1"/>
      <c r="X148" s="1"/>
      <c r="Y148" s="1"/>
      <c r="Z148" s="1"/>
      <c r="AA148" s="1"/>
      <c r="AB148" s="1"/>
      <c r="AC148" s="1"/>
      <c r="AD148" s="1"/>
      <c r="AE148" s="1"/>
      <c r="AF148" s="1"/>
      <c r="AG148" s="1"/>
      <c r="AH148" s="1"/>
      <c r="AI148" s="1"/>
      <c r="AJ148" s="1"/>
      <c r="AK148" s="1"/>
      <c r="AL148" s="1"/>
      <c r="AM148" s="1"/>
    </row>
    <row r="149" spans="1:39" ht="18.75" customHeight="1" x14ac:dyDescent="0.25">
      <c r="A149" s="1"/>
      <c r="B149" s="188"/>
      <c r="C149" s="45" t="str">
        <f t="shared" si="42"/>
        <v>Subtotal</v>
      </c>
      <c r="D149" s="185" t="s">
        <v>192</v>
      </c>
      <c r="E149" s="186">
        <f>SUM(E143:E148)</f>
        <v>147248.19999999998</v>
      </c>
      <c r="F149" s="186">
        <f t="shared" ref="F149:M149" si="44">SUM(F143:F148)</f>
        <v>150193.16399999999</v>
      </c>
      <c r="G149" s="186">
        <f t="shared" si="44"/>
        <v>0</v>
      </c>
      <c r="H149" s="186">
        <f t="shared" si="44"/>
        <v>0</v>
      </c>
      <c r="I149" s="186">
        <f t="shared" si="44"/>
        <v>0</v>
      </c>
      <c r="J149" s="186">
        <f t="shared" si="44"/>
        <v>0</v>
      </c>
      <c r="K149" s="186">
        <f t="shared" si="44"/>
        <v>0</v>
      </c>
      <c r="L149" s="186">
        <f t="shared" si="44"/>
        <v>0</v>
      </c>
      <c r="M149" s="186">
        <f t="shared" si="44"/>
        <v>297441.364</v>
      </c>
      <c r="N149" s="385"/>
      <c r="O149" s="386"/>
      <c r="P149" s="386"/>
      <c r="Q149" s="386"/>
      <c r="R149" s="1"/>
      <c r="S149" s="1"/>
      <c r="T149" s="1"/>
      <c r="U149" s="1"/>
      <c r="V149" s="1"/>
      <c r="W149" s="1"/>
      <c r="X149" s="1"/>
      <c r="Y149" s="1"/>
      <c r="Z149" s="1"/>
      <c r="AA149" s="1"/>
      <c r="AB149" s="1"/>
      <c r="AC149" s="1"/>
      <c r="AD149" s="1"/>
      <c r="AE149" s="1"/>
      <c r="AF149" s="1"/>
      <c r="AG149" s="1"/>
      <c r="AH149" s="1"/>
      <c r="AI149" s="1"/>
      <c r="AJ149" s="1"/>
      <c r="AK149" s="1"/>
      <c r="AL149" s="1"/>
      <c r="AM149" s="1"/>
    </row>
    <row r="150" spans="1:39" ht="18.75" customHeight="1" x14ac:dyDescent="0.25">
      <c r="A150" s="1"/>
      <c r="B150" s="228"/>
      <c r="C150" s="192"/>
      <c r="D150" s="200"/>
      <c r="E150" s="227"/>
      <c r="F150" s="227"/>
      <c r="G150" s="227"/>
      <c r="H150" s="227"/>
      <c r="I150" s="227"/>
      <c r="J150" s="227"/>
      <c r="K150" s="227"/>
      <c r="L150" s="227"/>
      <c r="M150" s="227"/>
      <c r="N150" s="178"/>
      <c r="O150" s="216"/>
      <c r="P150" s="216"/>
      <c r="Q150" s="217"/>
      <c r="R150" s="1"/>
      <c r="S150" s="1"/>
      <c r="T150" s="1"/>
      <c r="U150" s="1"/>
      <c r="V150" s="1"/>
      <c r="W150" s="1"/>
      <c r="X150" s="1"/>
      <c r="Y150" s="1"/>
      <c r="Z150" s="1"/>
      <c r="AA150" s="1"/>
      <c r="AB150" s="1"/>
      <c r="AC150" s="1"/>
      <c r="AD150" s="1"/>
      <c r="AE150" s="1"/>
      <c r="AF150" s="1"/>
      <c r="AG150" s="1"/>
      <c r="AH150" s="1"/>
      <c r="AI150" s="1"/>
      <c r="AJ150" s="1"/>
      <c r="AK150" s="1"/>
      <c r="AL150" s="1"/>
      <c r="AM150" s="1"/>
    </row>
    <row r="151" spans="1:39" ht="42" customHeight="1" x14ac:dyDescent="0.25">
      <c r="A151" s="1"/>
      <c r="B151" s="196">
        <v>4.4000000000000004</v>
      </c>
      <c r="C151" s="197" t="s">
        <v>370</v>
      </c>
      <c r="D151" s="198"/>
      <c r="E151" s="198"/>
      <c r="F151" s="198"/>
      <c r="G151" s="198"/>
      <c r="H151" s="198"/>
      <c r="I151" s="331" t="s">
        <v>373</v>
      </c>
      <c r="J151" s="198"/>
      <c r="K151" s="198"/>
      <c r="L151" s="198"/>
      <c r="M151" s="198"/>
      <c r="N151" s="382"/>
      <c r="O151" s="383"/>
      <c r="P151" s="383"/>
      <c r="Q151" s="384"/>
      <c r="R151" s="1"/>
      <c r="S151" s="1"/>
      <c r="T151" s="1"/>
      <c r="U151" s="1"/>
      <c r="V151" s="1"/>
      <c r="W151" s="1"/>
      <c r="X151" s="1"/>
      <c r="Y151" s="1"/>
      <c r="Z151" s="1"/>
      <c r="AA151" s="1"/>
      <c r="AB151" s="1"/>
      <c r="AC151" s="1"/>
      <c r="AD151" s="1"/>
      <c r="AE151" s="1"/>
      <c r="AF151" s="1"/>
      <c r="AG151" s="1"/>
      <c r="AH151" s="1"/>
      <c r="AI151" s="1"/>
      <c r="AJ151" s="1"/>
      <c r="AK151" s="1"/>
      <c r="AL151" s="1"/>
      <c r="AM151" s="1"/>
    </row>
    <row r="152" spans="1:39" ht="18.75" customHeight="1" x14ac:dyDescent="0.25">
      <c r="A152" s="1"/>
      <c r="B152" s="79"/>
      <c r="C152" s="49" t="str">
        <f t="shared" ref="C152:D154" si="45">C85</f>
        <v>Programme management allocated to cohort (Hrs)</v>
      </c>
      <c r="D152" s="209" t="str">
        <f t="shared" si="45"/>
        <v>&lt;Academic Manager not within the above&gt;</v>
      </c>
      <c r="E152" s="165">
        <f>E85*'C Staff Rates &amp; Roles'!M19</f>
        <v>0</v>
      </c>
      <c r="F152" s="165">
        <f>F85*'C Staff Rates &amp; Roles'!P19</f>
        <v>0</v>
      </c>
      <c r="G152" s="165">
        <f>G85*'C Staff Rates &amp; Roles'!Q19</f>
        <v>0</v>
      </c>
      <c r="H152" s="165">
        <f>H85*'C Staff Rates &amp; Roles'!R19</f>
        <v>0</v>
      </c>
      <c r="I152" s="165">
        <f>I85*'C Staff Rates &amp; Roles'!S19</f>
        <v>0</v>
      </c>
      <c r="J152" s="165">
        <f>J85*'C Staff Rates &amp; Roles'!S19</f>
        <v>0</v>
      </c>
      <c r="K152" s="165">
        <f>K85*'C Staff Rates &amp; Roles'!U19</f>
        <v>0</v>
      </c>
      <c r="L152" s="165">
        <f>L85*'C Staff Rates &amp; Roles'!V19</f>
        <v>0</v>
      </c>
      <c r="M152" s="165">
        <f t="shared" ref="M152:M161" si="46">SUM(E152:L152)</f>
        <v>0</v>
      </c>
      <c r="N152" s="342"/>
      <c r="O152" s="343"/>
      <c r="P152" s="343"/>
      <c r="Q152" s="343"/>
      <c r="R152" s="1"/>
      <c r="S152" s="1"/>
      <c r="T152" s="1"/>
      <c r="U152" s="1"/>
      <c r="V152" s="1"/>
      <c r="W152" s="1"/>
      <c r="X152" s="1"/>
      <c r="Y152" s="1"/>
      <c r="Z152" s="1"/>
      <c r="AA152" s="1"/>
      <c r="AB152" s="1"/>
      <c r="AC152" s="1"/>
      <c r="AD152" s="1"/>
      <c r="AE152" s="1"/>
      <c r="AF152" s="1"/>
      <c r="AG152" s="1"/>
      <c r="AH152" s="1"/>
      <c r="AI152" s="1"/>
      <c r="AJ152" s="1"/>
      <c r="AK152" s="1"/>
      <c r="AL152" s="1"/>
      <c r="AM152" s="1"/>
    </row>
    <row r="153" spans="1:39" ht="18.75" customHeight="1" x14ac:dyDescent="0.25">
      <c r="A153" s="1"/>
      <c r="B153" s="79"/>
      <c r="C153" s="49" t="str">
        <f t="shared" si="45"/>
        <v>Programme administration (Type 1)</v>
      </c>
      <c r="D153" s="209" t="str">
        <f t="shared" si="45"/>
        <v>&lt;Administrative Staff Type 1&gt;</v>
      </c>
      <c r="E153" s="165">
        <f>E86*'C Staff Rates &amp; Roles'!M20</f>
        <v>0</v>
      </c>
      <c r="F153" s="165">
        <f>F86*'C Staff Rates &amp; Roles'!P20</f>
        <v>0</v>
      </c>
      <c r="G153" s="165">
        <f>G86*'C Staff Rates &amp; Roles'!Q20</f>
        <v>0</v>
      </c>
      <c r="H153" s="165">
        <f>H86*'C Staff Rates &amp; Roles'!R20</f>
        <v>0</v>
      </c>
      <c r="I153" s="165">
        <f>I86*'C Staff Rates &amp; Roles'!S20</f>
        <v>0</v>
      </c>
      <c r="J153" s="165">
        <f>J86*'C Staff Rates &amp; Roles'!T20</f>
        <v>0</v>
      </c>
      <c r="K153" s="165">
        <f>K86*'C Staff Rates &amp; Roles'!U20</f>
        <v>0</v>
      </c>
      <c r="L153" s="165">
        <f>L86*'C Staff Rates &amp; Roles'!V20</f>
        <v>0</v>
      </c>
      <c r="M153" s="165">
        <f t="shared" si="46"/>
        <v>0</v>
      </c>
      <c r="N153" s="342"/>
      <c r="O153" s="343"/>
      <c r="P153" s="343"/>
      <c r="Q153" s="343"/>
      <c r="R153" s="1"/>
      <c r="S153" s="1"/>
      <c r="T153" s="1"/>
      <c r="U153" s="1"/>
      <c r="V153" s="1"/>
      <c r="W153" s="1"/>
      <c r="X153" s="1"/>
      <c r="Y153" s="1"/>
      <c r="Z153" s="1"/>
      <c r="AA153" s="1"/>
      <c r="AB153" s="1"/>
      <c r="AC153" s="1"/>
      <c r="AD153" s="1"/>
      <c r="AE153" s="1"/>
      <c r="AF153" s="1"/>
      <c r="AG153" s="1"/>
      <c r="AH153" s="1"/>
      <c r="AI153" s="1"/>
      <c r="AJ153" s="1"/>
      <c r="AK153" s="1"/>
      <c r="AL153" s="1"/>
      <c r="AM153" s="1"/>
    </row>
    <row r="154" spans="1:39" ht="18.75" customHeight="1" x14ac:dyDescent="0.25">
      <c r="A154" s="1"/>
      <c r="B154" s="79"/>
      <c r="C154" s="49" t="str">
        <f t="shared" si="45"/>
        <v>Programme administration (Type 2)</v>
      </c>
      <c r="D154" s="209" t="str">
        <f t="shared" si="45"/>
        <v>&lt;Administrative Staff Type 2&gt;</v>
      </c>
      <c r="E154" s="165">
        <f>E87*'C Staff Rates &amp; Roles'!M21</f>
        <v>0</v>
      </c>
      <c r="F154" s="165">
        <f>F87*'C Staff Rates &amp; Roles'!P21</f>
        <v>0</v>
      </c>
      <c r="G154" s="165">
        <f>G87*'C Staff Rates &amp; Roles'!Q21</f>
        <v>0</v>
      </c>
      <c r="H154" s="165">
        <f>H87*'C Staff Rates &amp; Roles'!R21</f>
        <v>0</v>
      </c>
      <c r="I154" s="165">
        <f>I87*'C Staff Rates &amp; Roles'!S21</f>
        <v>0</v>
      </c>
      <c r="J154" s="165">
        <f>J87*'C Staff Rates &amp; Roles'!T21</f>
        <v>0</v>
      </c>
      <c r="K154" s="165">
        <f>K87*'C Staff Rates &amp; Roles'!U21</f>
        <v>0</v>
      </c>
      <c r="L154" s="165">
        <f>L87*'C Staff Rates &amp; Roles'!V21</f>
        <v>0</v>
      </c>
      <c r="M154" s="165">
        <f t="shared" si="46"/>
        <v>0</v>
      </c>
      <c r="N154" s="342"/>
      <c r="O154" s="343"/>
      <c r="P154" s="343"/>
      <c r="Q154" s="343"/>
      <c r="R154" s="1"/>
      <c r="S154" s="1"/>
      <c r="T154" s="1"/>
      <c r="U154" s="1"/>
      <c r="V154" s="1"/>
      <c r="W154" s="1"/>
      <c r="X154" s="1"/>
      <c r="Y154" s="1"/>
      <c r="Z154" s="1"/>
      <c r="AA154" s="1"/>
      <c r="AB154" s="1"/>
      <c r="AC154" s="1"/>
      <c r="AD154" s="1"/>
      <c r="AE154" s="1"/>
      <c r="AF154" s="1"/>
      <c r="AG154" s="1"/>
      <c r="AH154" s="1"/>
      <c r="AI154" s="1"/>
      <c r="AJ154" s="1"/>
      <c r="AK154" s="1"/>
      <c r="AL154" s="1"/>
      <c r="AM154" s="1"/>
    </row>
    <row r="155" spans="1:39" ht="18.75" customHeight="1" x14ac:dyDescent="0.25">
      <c r="A155" s="1"/>
      <c r="B155" s="79"/>
      <c r="C155" s="49" t="str">
        <f>'C Staff Rates &amp; Roles'!C22</f>
        <v>&lt;Technicians&gt;</v>
      </c>
      <c r="D155" s="209" t="str">
        <f t="shared" ref="D155:D161" si="47">D90</f>
        <v>&lt;Technicians&gt;</v>
      </c>
      <c r="E155" s="165">
        <f>E90*'C Staff Rates &amp; Roles'!M22</f>
        <v>0</v>
      </c>
      <c r="F155" s="165">
        <f>F90*'C Staff Rates &amp; Roles'!P22</f>
        <v>0</v>
      </c>
      <c r="G155" s="165">
        <f>G90*'C Staff Rates &amp; Roles'!Q22</f>
        <v>0</v>
      </c>
      <c r="H155" s="165">
        <f>H90*'C Staff Rates &amp; Roles'!R22</f>
        <v>0</v>
      </c>
      <c r="I155" s="165">
        <f>I90*'C Staff Rates &amp; Roles'!S22</f>
        <v>0</v>
      </c>
      <c r="J155" s="165">
        <f>J90*'C Staff Rates &amp; Roles'!T22</f>
        <v>0</v>
      </c>
      <c r="K155" s="165">
        <f>K90*'C Staff Rates &amp; Roles'!U22</f>
        <v>0</v>
      </c>
      <c r="L155" s="165">
        <f>L90*'C Staff Rates &amp; Roles'!V22</f>
        <v>0</v>
      </c>
      <c r="M155" s="165">
        <f t="shared" si="46"/>
        <v>0</v>
      </c>
      <c r="N155" s="342"/>
      <c r="O155" s="343"/>
      <c r="P155" s="343"/>
      <c r="Q155" s="343"/>
      <c r="R155" s="1"/>
      <c r="S155" s="1"/>
      <c r="T155" s="1"/>
      <c r="U155" s="1"/>
      <c r="V155" s="1"/>
      <c r="W155" s="1"/>
      <c r="X155" s="1"/>
      <c r="Y155" s="1"/>
      <c r="Z155" s="1"/>
      <c r="AA155" s="1"/>
      <c r="AB155" s="1"/>
      <c r="AC155" s="1"/>
      <c r="AD155" s="1"/>
      <c r="AE155" s="1"/>
      <c r="AF155" s="1"/>
      <c r="AG155" s="1"/>
      <c r="AH155" s="1"/>
      <c r="AI155" s="1"/>
      <c r="AJ155" s="1"/>
      <c r="AK155" s="1"/>
      <c r="AL155" s="1"/>
      <c r="AM155" s="1"/>
    </row>
    <row r="156" spans="1:39" ht="18.75" customHeight="1" x14ac:dyDescent="0.25">
      <c r="A156" s="1"/>
      <c r="B156" s="79"/>
      <c r="C156" s="49" t="str">
        <f>'C Staff Rates &amp; Roles'!C23</f>
        <v>&lt;Other 5&gt;</v>
      </c>
      <c r="D156" s="209" t="str">
        <f t="shared" si="47"/>
        <v>&lt;Other 5&gt;</v>
      </c>
      <c r="E156" s="165">
        <f>E91*'C Staff Rates &amp; Roles'!M23</f>
        <v>0</v>
      </c>
      <c r="F156" s="165">
        <f>F91*'C Staff Rates &amp; Roles'!P23</f>
        <v>0</v>
      </c>
      <c r="G156" s="165">
        <f>G91*'C Staff Rates &amp; Roles'!Q23</f>
        <v>0</v>
      </c>
      <c r="H156" s="165">
        <f>H91*'C Staff Rates &amp; Roles'!R23</f>
        <v>0</v>
      </c>
      <c r="I156" s="165">
        <f>I91*'C Staff Rates &amp; Roles'!S23</f>
        <v>0</v>
      </c>
      <c r="J156" s="165">
        <f>J91*'C Staff Rates &amp; Roles'!T23</f>
        <v>0</v>
      </c>
      <c r="K156" s="165">
        <f>K91*'C Staff Rates &amp; Roles'!U23</f>
        <v>0</v>
      </c>
      <c r="L156" s="165">
        <f>L91*'C Staff Rates &amp; Roles'!V23</f>
        <v>0</v>
      </c>
      <c r="M156" s="165">
        <f t="shared" si="46"/>
        <v>0</v>
      </c>
      <c r="N156" s="342"/>
      <c r="O156" s="343"/>
      <c r="P156" s="343"/>
      <c r="Q156" s="343"/>
      <c r="R156" s="1"/>
      <c r="S156" s="1"/>
      <c r="T156" s="1"/>
      <c r="U156" s="1"/>
      <c r="V156" s="1"/>
      <c r="W156" s="1"/>
      <c r="X156" s="1"/>
      <c r="Y156" s="1"/>
      <c r="Z156" s="1"/>
      <c r="AA156" s="1"/>
      <c r="AB156" s="1"/>
      <c r="AC156" s="1"/>
      <c r="AD156" s="1"/>
      <c r="AE156" s="1"/>
      <c r="AF156" s="1"/>
      <c r="AG156" s="1"/>
      <c r="AH156" s="1"/>
      <c r="AI156" s="1"/>
      <c r="AJ156" s="1"/>
      <c r="AK156" s="1"/>
      <c r="AL156" s="1"/>
      <c r="AM156" s="1"/>
    </row>
    <row r="157" spans="1:39" ht="18.75" customHeight="1" x14ac:dyDescent="0.25">
      <c r="A157" s="1"/>
      <c r="B157" s="79"/>
      <c r="C157" s="49" t="str">
        <f>'C Staff Rates &amp; Roles'!C24</f>
        <v>&lt;Other 6&gt;</v>
      </c>
      <c r="D157" s="209" t="str">
        <f t="shared" si="47"/>
        <v>&lt;Other 6&gt;</v>
      </c>
      <c r="E157" s="165">
        <f>E92*'C Staff Rates &amp; Roles'!M24</f>
        <v>0</v>
      </c>
      <c r="F157" s="165">
        <f>F92*'C Staff Rates &amp; Roles'!P24</f>
        <v>0</v>
      </c>
      <c r="G157" s="165">
        <f>G92*'C Staff Rates &amp; Roles'!Q24</f>
        <v>0</v>
      </c>
      <c r="H157" s="165">
        <f>H92*'C Staff Rates &amp; Roles'!R24</f>
        <v>0</v>
      </c>
      <c r="I157" s="165">
        <f>I92*'C Staff Rates &amp; Roles'!S24</f>
        <v>0</v>
      </c>
      <c r="J157" s="165">
        <f>J92*'C Staff Rates &amp; Roles'!T24</f>
        <v>0</v>
      </c>
      <c r="K157" s="165">
        <f>K92*'C Staff Rates &amp; Roles'!U24</f>
        <v>0</v>
      </c>
      <c r="L157" s="165">
        <f>L92*'C Staff Rates &amp; Roles'!V24</f>
        <v>0</v>
      </c>
      <c r="M157" s="165">
        <f t="shared" si="46"/>
        <v>0</v>
      </c>
      <c r="N157" s="342"/>
      <c r="O157" s="343"/>
      <c r="P157" s="343"/>
      <c r="Q157" s="343"/>
      <c r="R157" s="1"/>
      <c r="S157" s="1"/>
      <c r="T157" s="1"/>
      <c r="U157" s="1"/>
      <c r="V157" s="1"/>
      <c r="W157" s="1"/>
      <c r="X157" s="1"/>
      <c r="Y157" s="1"/>
      <c r="Z157" s="1"/>
      <c r="AA157" s="1"/>
      <c r="AB157" s="1"/>
      <c r="AC157" s="1"/>
      <c r="AD157" s="1"/>
      <c r="AE157" s="1"/>
      <c r="AF157" s="1"/>
      <c r="AG157" s="1"/>
      <c r="AH157" s="1"/>
      <c r="AI157" s="1"/>
      <c r="AJ157" s="1"/>
      <c r="AK157" s="1"/>
      <c r="AL157" s="1"/>
      <c r="AM157" s="1"/>
    </row>
    <row r="158" spans="1:39" ht="18.75" customHeight="1" x14ac:dyDescent="0.25">
      <c r="A158" s="1"/>
      <c r="B158" s="79"/>
      <c r="C158" s="49" t="str">
        <f>'C Staff Rates &amp; Roles'!C25</f>
        <v>&lt;Other 7&gt;</v>
      </c>
      <c r="D158" s="209" t="str">
        <f t="shared" si="47"/>
        <v>&lt;Other 7&gt;</v>
      </c>
      <c r="E158" s="165">
        <f>E93*'C Staff Rates &amp; Roles'!M25</f>
        <v>0</v>
      </c>
      <c r="F158" s="165">
        <f>F93*'C Staff Rates &amp; Roles'!P25</f>
        <v>0</v>
      </c>
      <c r="G158" s="165">
        <f>G93*'C Staff Rates &amp; Roles'!Q25</f>
        <v>0</v>
      </c>
      <c r="H158" s="165">
        <f>H93*'C Staff Rates &amp; Roles'!R25</f>
        <v>0</v>
      </c>
      <c r="I158" s="165">
        <f>I93*'C Staff Rates &amp; Roles'!S25</f>
        <v>0</v>
      </c>
      <c r="J158" s="165">
        <f>J93*'C Staff Rates &amp; Roles'!T25</f>
        <v>0</v>
      </c>
      <c r="K158" s="165">
        <f>K93*'C Staff Rates &amp; Roles'!U25</f>
        <v>0</v>
      </c>
      <c r="L158" s="165">
        <f>L93*'C Staff Rates &amp; Roles'!V25</f>
        <v>0</v>
      </c>
      <c r="M158" s="165">
        <f t="shared" si="46"/>
        <v>0</v>
      </c>
      <c r="N158" s="342"/>
      <c r="O158" s="343"/>
      <c r="P158" s="343"/>
      <c r="Q158" s="343"/>
      <c r="R158" s="1"/>
      <c r="S158" s="1"/>
      <c r="T158" s="1"/>
      <c r="U158" s="1"/>
      <c r="V158" s="1"/>
      <c r="W158" s="1"/>
      <c r="X158" s="1"/>
      <c r="Y158" s="1"/>
      <c r="Z158" s="1"/>
      <c r="AA158" s="1"/>
      <c r="AB158" s="1"/>
      <c r="AC158" s="1"/>
      <c r="AD158" s="1"/>
      <c r="AE158" s="1"/>
      <c r="AF158" s="1"/>
      <c r="AG158" s="1"/>
      <c r="AH158" s="1"/>
      <c r="AI158" s="1"/>
      <c r="AJ158" s="1"/>
      <c r="AK158" s="1"/>
      <c r="AL158" s="1"/>
      <c r="AM158" s="1"/>
    </row>
    <row r="159" spans="1:39" ht="18.75" customHeight="1" x14ac:dyDescent="0.25">
      <c r="A159" s="1"/>
      <c r="B159" s="79"/>
      <c r="C159" s="49" t="str">
        <f>'C Staff Rates &amp; Roles'!C26</f>
        <v>&lt;Other 8&gt;</v>
      </c>
      <c r="D159" s="209" t="str">
        <f t="shared" si="47"/>
        <v>&lt;Other 8&gt;</v>
      </c>
      <c r="E159" s="165">
        <f>E94*'C Staff Rates &amp; Roles'!M26</f>
        <v>0</v>
      </c>
      <c r="F159" s="165">
        <f>F94*'C Staff Rates &amp; Roles'!P26</f>
        <v>0</v>
      </c>
      <c r="G159" s="165">
        <f>G94*'C Staff Rates &amp; Roles'!Q26</f>
        <v>0</v>
      </c>
      <c r="H159" s="165">
        <f>H94*'C Staff Rates &amp; Roles'!R26</f>
        <v>0</v>
      </c>
      <c r="I159" s="165">
        <f>I94*'C Staff Rates &amp; Roles'!S26</f>
        <v>0</v>
      </c>
      <c r="J159" s="165">
        <f>J94*'C Staff Rates &amp; Roles'!T26</f>
        <v>0</v>
      </c>
      <c r="K159" s="165">
        <f>K94*'C Staff Rates &amp; Roles'!U26</f>
        <v>0</v>
      </c>
      <c r="L159" s="165">
        <f>L94*'C Staff Rates &amp; Roles'!V26</f>
        <v>0</v>
      </c>
      <c r="M159" s="165">
        <f t="shared" si="46"/>
        <v>0</v>
      </c>
      <c r="N159" s="342"/>
      <c r="O159" s="343"/>
      <c r="P159" s="343"/>
      <c r="Q159" s="343"/>
      <c r="R159" s="1"/>
      <c r="S159" s="1"/>
      <c r="T159" s="1"/>
      <c r="U159" s="1"/>
      <c r="V159" s="1"/>
      <c r="W159" s="1"/>
      <c r="X159" s="1"/>
      <c r="Y159" s="1"/>
      <c r="Z159" s="1"/>
      <c r="AA159" s="1"/>
      <c r="AB159" s="1"/>
      <c r="AC159" s="1"/>
      <c r="AD159" s="1"/>
      <c r="AE159" s="1"/>
      <c r="AF159" s="1"/>
      <c r="AG159" s="1"/>
      <c r="AH159" s="1"/>
      <c r="AI159" s="1"/>
      <c r="AJ159" s="1"/>
      <c r="AK159" s="1"/>
      <c r="AL159" s="1"/>
      <c r="AM159" s="1"/>
    </row>
    <row r="160" spans="1:39" ht="18.75" customHeight="1" x14ac:dyDescent="0.25">
      <c r="A160" s="1"/>
      <c r="B160" s="79"/>
      <c r="C160" s="49" t="str">
        <f>'C Staff Rates &amp; Roles'!C27</f>
        <v>&lt;Other 9&gt;</v>
      </c>
      <c r="D160" s="209" t="str">
        <f t="shared" si="47"/>
        <v>&lt;Other 9&gt;</v>
      </c>
      <c r="E160" s="165">
        <f>E95*'C Staff Rates &amp; Roles'!M27</f>
        <v>0</v>
      </c>
      <c r="F160" s="165">
        <f>F95*'C Staff Rates &amp; Roles'!P27</f>
        <v>0</v>
      </c>
      <c r="G160" s="165">
        <f>G95*'C Staff Rates &amp; Roles'!Q27</f>
        <v>0</v>
      </c>
      <c r="H160" s="165">
        <f>H95*'C Staff Rates &amp; Roles'!R27</f>
        <v>0</v>
      </c>
      <c r="I160" s="165">
        <f>I95*'C Staff Rates &amp; Roles'!S27</f>
        <v>0</v>
      </c>
      <c r="J160" s="165">
        <f>J95*'C Staff Rates &amp; Roles'!T27</f>
        <v>0</v>
      </c>
      <c r="K160" s="165">
        <f>K95*'C Staff Rates &amp; Roles'!U27</f>
        <v>0</v>
      </c>
      <c r="L160" s="165">
        <f>L95*'C Staff Rates &amp; Roles'!V27</f>
        <v>0</v>
      </c>
      <c r="M160" s="165">
        <f t="shared" si="46"/>
        <v>0</v>
      </c>
      <c r="N160" s="342"/>
      <c r="O160" s="343"/>
      <c r="P160" s="343"/>
      <c r="Q160" s="343"/>
      <c r="R160" s="1"/>
      <c r="S160" s="1"/>
      <c r="T160" s="1"/>
      <c r="U160" s="1"/>
      <c r="V160" s="1"/>
      <c r="W160" s="1"/>
      <c r="X160" s="1"/>
      <c r="Y160" s="1"/>
      <c r="Z160" s="1"/>
      <c r="AA160" s="1"/>
      <c r="AB160" s="1"/>
      <c r="AC160" s="1"/>
      <c r="AD160" s="1"/>
      <c r="AE160" s="1"/>
      <c r="AF160" s="1"/>
      <c r="AG160" s="1"/>
      <c r="AH160" s="1"/>
      <c r="AI160" s="1"/>
      <c r="AJ160" s="1"/>
      <c r="AK160" s="1"/>
      <c r="AL160" s="1"/>
      <c r="AM160" s="1"/>
    </row>
    <row r="161" spans="1:39" ht="18.75" customHeight="1" x14ac:dyDescent="0.25">
      <c r="A161" s="1"/>
      <c r="B161" s="79"/>
      <c r="C161" s="49" t="str">
        <f>'C Staff Rates &amp; Roles'!C28</f>
        <v>&lt;Other 10&gt;</v>
      </c>
      <c r="D161" s="209" t="str">
        <f t="shared" si="47"/>
        <v>&lt;Other 10&gt;</v>
      </c>
      <c r="E161" s="165">
        <f>E96*'C Staff Rates &amp; Roles'!M28</f>
        <v>0</v>
      </c>
      <c r="F161" s="165">
        <f>F96*'C Staff Rates &amp; Roles'!P28</f>
        <v>0</v>
      </c>
      <c r="G161" s="165">
        <f>G96*'C Staff Rates &amp; Roles'!Q28</f>
        <v>0</v>
      </c>
      <c r="H161" s="165">
        <f>H96*'C Staff Rates &amp; Roles'!R28</f>
        <v>0</v>
      </c>
      <c r="I161" s="165">
        <f>I96*'C Staff Rates &amp; Roles'!S28</f>
        <v>0</v>
      </c>
      <c r="J161" s="165">
        <f>J96*'C Staff Rates &amp; Roles'!T28</f>
        <v>0</v>
      </c>
      <c r="K161" s="165">
        <f>K96*'C Staff Rates &amp; Roles'!U28</f>
        <v>0</v>
      </c>
      <c r="L161" s="165">
        <f>L96*'C Staff Rates &amp; Roles'!V28</f>
        <v>0</v>
      </c>
      <c r="M161" s="165">
        <f t="shared" si="46"/>
        <v>0</v>
      </c>
      <c r="N161" s="342"/>
      <c r="O161" s="343"/>
      <c r="P161" s="343"/>
      <c r="Q161" s="343"/>
      <c r="R161" s="1"/>
      <c r="S161" s="1"/>
      <c r="T161" s="1"/>
      <c r="U161" s="1"/>
      <c r="V161" s="1"/>
      <c r="W161" s="1"/>
      <c r="X161" s="1"/>
      <c r="Y161" s="1"/>
      <c r="Z161" s="1"/>
      <c r="AA161" s="1"/>
      <c r="AB161" s="1"/>
      <c r="AC161" s="1"/>
      <c r="AD161" s="1"/>
      <c r="AE161" s="1"/>
      <c r="AF161" s="1"/>
      <c r="AG161" s="1"/>
      <c r="AH161" s="1"/>
      <c r="AI161" s="1"/>
      <c r="AJ161" s="1"/>
      <c r="AK161" s="1"/>
      <c r="AL161" s="1"/>
      <c r="AM161" s="1"/>
    </row>
    <row r="162" spans="1:39" ht="18.75" customHeight="1" x14ac:dyDescent="0.25">
      <c r="A162" s="1"/>
      <c r="B162" s="188"/>
      <c r="C162" s="45" t="s">
        <v>190</v>
      </c>
      <c r="D162" s="185" t="s">
        <v>192</v>
      </c>
      <c r="E162" s="186">
        <f t="shared" ref="E162:M162" si="48">SUM(E152:E161)</f>
        <v>0</v>
      </c>
      <c r="F162" s="186">
        <f t="shared" si="48"/>
        <v>0</v>
      </c>
      <c r="G162" s="186">
        <f t="shared" si="48"/>
        <v>0</v>
      </c>
      <c r="H162" s="186">
        <f t="shared" si="48"/>
        <v>0</v>
      </c>
      <c r="I162" s="186">
        <f t="shared" si="48"/>
        <v>0</v>
      </c>
      <c r="J162" s="186">
        <f t="shared" si="48"/>
        <v>0</v>
      </c>
      <c r="K162" s="186">
        <f t="shared" si="48"/>
        <v>0</v>
      </c>
      <c r="L162" s="186">
        <f t="shared" si="48"/>
        <v>0</v>
      </c>
      <c r="M162" s="186">
        <f t="shared" si="48"/>
        <v>0</v>
      </c>
      <c r="N162" s="385"/>
      <c r="O162" s="386"/>
      <c r="P162" s="386"/>
      <c r="Q162" s="386"/>
      <c r="R162" s="1"/>
      <c r="S162" s="1"/>
      <c r="T162" s="1"/>
      <c r="U162" s="1"/>
      <c r="V162" s="1"/>
      <c r="W162" s="1"/>
      <c r="X162" s="1"/>
      <c r="Y162" s="1"/>
      <c r="Z162" s="1"/>
      <c r="AA162" s="1"/>
      <c r="AB162" s="1"/>
      <c r="AC162" s="1"/>
      <c r="AD162" s="1"/>
      <c r="AE162" s="1"/>
      <c r="AF162" s="1"/>
      <c r="AG162" s="1"/>
      <c r="AH162" s="1"/>
      <c r="AI162" s="1"/>
      <c r="AJ162" s="1"/>
      <c r="AK162" s="1"/>
      <c r="AL162" s="1"/>
      <c r="AM162" s="1"/>
    </row>
    <row r="163" spans="1:39" ht="18.75" x14ac:dyDescent="0.25">
      <c r="A163" s="1"/>
      <c r="B163" s="228"/>
      <c r="C163" s="192"/>
      <c r="D163" s="193"/>
      <c r="E163" s="194"/>
      <c r="F163" s="194"/>
      <c r="G163" s="194"/>
      <c r="H163" s="194"/>
      <c r="I163" s="194"/>
      <c r="J163" s="194"/>
      <c r="K163" s="194"/>
      <c r="L163" s="194"/>
      <c r="M163" s="229"/>
      <c r="N163" s="379"/>
      <c r="O163" s="380"/>
      <c r="P163" s="380"/>
      <c r="Q163" s="381"/>
      <c r="R163" s="1"/>
      <c r="S163" s="1"/>
      <c r="T163" s="1"/>
      <c r="U163" s="1"/>
      <c r="V163" s="1"/>
      <c r="W163" s="1"/>
      <c r="X163" s="1"/>
      <c r="Y163" s="1"/>
      <c r="Z163" s="1"/>
      <c r="AA163" s="1"/>
      <c r="AB163" s="1"/>
      <c r="AC163" s="1"/>
      <c r="AD163" s="1"/>
      <c r="AE163" s="1"/>
      <c r="AF163" s="1"/>
      <c r="AG163" s="1"/>
      <c r="AH163" s="1"/>
      <c r="AI163" s="1"/>
      <c r="AJ163" s="1"/>
      <c r="AK163" s="1"/>
      <c r="AL163" s="1"/>
      <c r="AM163" s="1"/>
    </row>
    <row r="164" spans="1:39" ht="42" customHeight="1" x14ac:dyDescent="0.25">
      <c r="A164" s="1"/>
      <c r="B164" s="196">
        <v>4.5</v>
      </c>
      <c r="C164" s="197" t="s">
        <v>371</v>
      </c>
      <c r="D164" s="198"/>
      <c r="E164" s="198"/>
      <c r="F164" s="198"/>
      <c r="G164" s="198"/>
      <c r="H164" s="198"/>
      <c r="I164" s="331" t="s">
        <v>373</v>
      </c>
      <c r="J164" s="198"/>
      <c r="K164" s="198"/>
      <c r="L164" s="198"/>
      <c r="M164" s="198"/>
      <c r="N164" s="382"/>
      <c r="O164" s="383"/>
      <c r="P164" s="383"/>
      <c r="Q164" s="384"/>
      <c r="R164" s="1"/>
      <c r="S164" s="1"/>
      <c r="T164" s="1"/>
      <c r="U164" s="1"/>
      <c r="V164" s="1"/>
      <c r="W164" s="1"/>
      <c r="X164" s="1"/>
      <c r="Y164" s="1"/>
      <c r="Z164" s="1"/>
      <c r="AA164" s="1"/>
      <c r="AB164" s="1"/>
      <c r="AC164" s="1"/>
      <c r="AD164" s="1"/>
      <c r="AE164" s="1"/>
      <c r="AF164" s="1"/>
      <c r="AG164" s="1"/>
      <c r="AH164" s="1"/>
      <c r="AI164" s="1"/>
      <c r="AJ164" s="1"/>
      <c r="AK164" s="1"/>
      <c r="AL164" s="1"/>
      <c r="AM164" s="1"/>
    </row>
    <row r="165" spans="1:39" ht="18.75" customHeight="1" x14ac:dyDescent="0.25">
      <c r="A165" s="1"/>
      <c r="B165" s="79"/>
      <c r="C165" s="213" t="str">
        <f>D152</f>
        <v>&lt;Academic Manager not within the above&gt;</v>
      </c>
      <c r="D165" s="225" t="str">
        <f>D152</f>
        <v>&lt;Academic Manager not within the above&gt;</v>
      </c>
      <c r="E165" s="177">
        <f>'C Staff Rates &amp; Roles'!D57</f>
        <v>0</v>
      </c>
      <c r="F165" s="177">
        <f>'C Staff Rates &amp; Roles'!E57</f>
        <v>0</v>
      </c>
      <c r="G165" s="177">
        <f>'C Staff Rates &amp; Roles'!F57</f>
        <v>0</v>
      </c>
      <c r="H165" s="177">
        <f>'C Staff Rates &amp; Roles'!G57</f>
        <v>0</v>
      </c>
      <c r="I165" s="177">
        <f>'C Staff Rates &amp; Roles'!H57</f>
        <v>0</v>
      </c>
      <c r="J165" s="177">
        <f>'C Staff Rates &amp; Roles'!I57</f>
        <v>0</v>
      </c>
      <c r="K165" s="177">
        <f>'C Staff Rates &amp; Roles'!J57</f>
        <v>0</v>
      </c>
      <c r="L165" s="177">
        <f>'C Staff Rates &amp; Roles'!K57</f>
        <v>0</v>
      </c>
      <c r="M165" s="177">
        <f>SUM(E165:L165)</f>
        <v>0</v>
      </c>
      <c r="N165" s="365"/>
      <c r="O165" s="366"/>
      <c r="P165" s="366"/>
      <c r="Q165" s="366"/>
      <c r="R165" s="1"/>
      <c r="S165" s="1"/>
      <c r="T165" s="1"/>
      <c r="U165" s="1">
        <f>'C Staff Rates &amp; Roles'!S7</f>
        <v>0.4</v>
      </c>
      <c r="V165" s="1"/>
      <c r="W165" s="1"/>
      <c r="X165" s="1"/>
      <c r="Y165" s="1"/>
      <c r="Z165" s="1"/>
      <c r="AA165" s="1"/>
      <c r="AB165" s="1"/>
      <c r="AC165" s="1"/>
      <c r="AD165" s="1"/>
      <c r="AE165" s="1"/>
      <c r="AF165" s="1"/>
      <c r="AG165" s="1"/>
      <c r="AH165" s="1"/>
      <c r="AI165" s="1"/>
      <c r="AJ165" s="1"/>
      <c r="AK165" s="1"/>
      <c r="AL165" s="1"/>
      <c r="AM165" s="1"/>
    </row>
    <row r="166" spans="1:39" ht="18.75" customHeight="1" x14ac:dyDescent="0.25">
      <c r="A166" s="1"/>
      <c r="B166" s="79"/>
      <c r="C166" s="214" t="str">
        <f>C86</f>
        <v>Programme administration (Type 1)</v>
      </c>
      <c r="D166" s="208" t="str">
        <f>D153</f>
        <v>&lt;Administrative Staff Type 1&gt;</v>
      </c>
      <c r="E166" s="165">
        <f>'C Staff Rates &amp; Roles'!D58</f>
        <v>0</v>
      </c>
      <c r="F166" s="165">
        <f>'C Staff Rates &amp; Roles'!E58</f>
        <v>0</v>
      </c>
      <c r="G166" s="165">
        <f>'C Staff Rates &amp; Roles'!F58</f>
        <v>0</v>
      </c>
      <c r="H166" s="165">
        <f>'C Staff Rates &amp; Roles'!G58</f>
        <v>0</v>
      </c>
      <c r="I166" s="165">
        <f>'C Staff Rates &amp; Roles'!H58</f>
        <v>0</v>
      </c>
      <c r="J166" s="165">
        <f>'C Staff Rates &amp; Roles'!I58</f>
        <v>0</v>
      </c>
      <c r="K166" s="165">
        <f>'C Staff Rates &amp; Roles'!J58</f>
        <v>0</v>
      </c>
      <c r="L166" s="165">
        <f>'C Staff Rates &amp; Roles'!K58</f>
        <v>0</v>
      </c>
      <c r="M166" s="165">
        <f t="shared" ref="M166:M174" si="49">SUM(E166:L166)</f>
        <v>0</v>
      </c>
      <c r="N166" s="342"/>
      <c r="O166" s="343"/>
      <c r="P166" s="343"/>
      <c r="Q166" s="343"/>
      <c r="R166" s="1"/>
      <c r="S166" s="1"/>
      <c r="T166" s="1"/>
      <c r="U166" s="1">
        <f>'C Staff Rates &amp; Roles'!N7</f>
        <v>0.4</v>
      </c>
      <c r="V166" s="1"/>
      <c r="W166" s="1"/>
      <c r="X166" s="1"/>
      <c r="Y166" s="1"/>
      <c r="Z166" s="1"/>
      <c r="AA166" s="1"/>
      <c r="AB166" s="1"/>
      <c r="AC166" s="1"/>
      <c r="AD166" s="1"/>
      <c r="AE166" s="1"/>
      <c r="AF166" s="1"/>
      <c r="AG166" s="1"/>
      <c r="AH166" s="1"/>
      <c r="AI166" s="1"/>
      <c r="AJ166" s="1"/>
      <c r="AK166" s="1"/>
      <c r="AL166" s="1"/>
      <c r="AM166" s="1"/>
    </row>
    <row r="167" spans="1:39" ht="18.75" customHeight="1" x14ac:dyDescent="0.25">
      <c r="A167" s="1"/>
      <c r="B167" s="79"/>
      <c r="C167" s="215" t="str">
        <f>C87</f>
        <v>Programme administration (Type 2)</v>
      </c>
      <c r="D167" s="208" t="str">
        <f>D154</f>
        <v>&lt;Administrative Staff Type 2&gt;</v>
      </c>
      <c r="E167" s="165">
        <f>'C Staff Rates &amp; Roles'!D59</f>
        <v>0</v>
      </c>
      <c r="F167" s="165">
        <f>'C Staff Rates &amp; Roles'!E59</f>
        <v>0</v>
      </c>
      <c r="G167" s="165">
        <f>'C Staff Rates &amp; Roles'!F59</f>
        <v>0</v>
      </c>
      <c r="H167" s="165">
        <f>'C Staff Rates &amp; Roles'!G70</f>
        <v>0</v>
      </c>
      <c r="I167" s="165">
        <f>'C Staff Rates &amp; Roles'!H70</f>
        <v>0</v>
      </c>
      <c r="J167" s="165">
        <f>'C Staff Rates &amp; Roles'!I70</f>
        <v>0</v>
      </c>
      <c r="K167" s="165">
        <f>'C Staff Rates &amp; Roles'!J70</f>
        <v>0</v>
      </c>
      <c r="L167" s="165">
        <f>'C Staff Rates &amp; Roles'!K70</f>
        <v>0</v>
      </c>
      <c r="M167" s="165">
        <f t="shared" si="49"/>
        <v>0</v>
      </c>
      <c r="N167" s="365"/>
      <c r="O167" s="366"/>
      <c r="P167" s="366"/>
      <c r="Q167" s="366"/>
      <c r="R167" s="1"/>
      <c r="S167" s="1"/>
      <c r="T167" s="1"/>
      <c r="U167" s="1"/>
      <c r="V167" s="1"/>
      <c r="W167" s="1"/>
      <c r="X167" s="1"/>
      <c r="Y167" s="1"/>
      <c r="Z167" s="1"/>
      <c r="AA167" s="1"/>
      <c r="AB167" s="1"/>
      <c r="AC167" s="1"/>
      <c r="AD167" s="1"/>
      <c r="AE167" s="1"/>
      <c r="AF167" s="1"/>
      <c r="AG167" s="1"/>
      <c r="AH167" s="1"/>
      <c r="AI167" s="1"/>
      <c r="AJ167" s="1"/>
      <c r="AK167" s="1"/>
      <c r="AL167" s="1"/>
      <c r="AM167" s="1"/>
    </row>
    <row r="168" spans="1:39" ht="18.75" customHeight="1" x14ac:dyDescent="0.25">
      <c r="A168" s="1"/>
      <c r="B168" s="79"/>
      <c r="C168" s="215" t="str">
        <f>'C Staff Rates &amp; Roles'!C22</f>
        <v>&lt;Technicians&gt;</v>
      </c>
      <c r="D168" s="208" t="str">
        <f t="shared" ref="D168:D174" si="50">D155</f>
        <v>&lt;Technicians&gt;</v>
      </c>
      <c r="E168" s="165">
        <f>'C Staff Rates &amp; Roles'!D60</f>
        <v>0</v>
      </c>
      <c r="F168" s="165">
        <f>'C Staff Rates &amp; Roles'!E60</f>
        <v>0</v>
      </c>
      <c r="G168" s="165">
        <f>'C Staff Rates &amp; Roles'!F60</f>
        <v>0</v>
      </c>
      <c r="H168" s="165">
        <f>'C Staff Rates &amp; Roles'!G71</f>
        <v>0</v>
      </c>
      <c r="I168" s="165">
        <f>'C Staff Rates &amp; Roles'!H71</f>
        <v>0</v>
      </c>
      <c r="J168" s="165">
        <f>'C Staff Rates &amp; Roles'!I71</f>
        <v>0</v>
      </c>
      <c r="K168" s="165">
        <f>'C Staff Rates &amp; Roles'!J71</f>
        <v>0</v>
      </c>
      <c r="L168" s="165">
        <f>'C Staff Rates &amp; Roles'!K71</f>
        <v>0</v>
      </c>
      <c r="M168" s="165">
        <f t="shared" si="49"/>
        <v>0</v>
      </c>
      <c r="N168" s="365"/>
      <c r="O168" s="366"/>
      <c r="P168" s="366"/>
      <c r="Q168" s="366"/>
      <c r="R168" s="1"/>
      <c r="S168" s="1"/>
      <c r="T168" s="1"/>
      <c r="U168" s="1"/>
      <c r="V168" s="1"/>
      <c r="W168" s="1"/>
      <c r="X168" s="1"/>
      <c r="Y168" s="1"/>
      <c r="Z168" s="1"/>
      <c r="AA168" s="1"/>
      <c r="AB168" s="1"/>
      <c r="AC168" s="1"/>
      <c r="AD168" s="1"/>
      <c r="AE168" s="1"/>
      <c r="AF168" s="1"/>
      <c r="AG168" s="1"/>
      <c r="AH168" s="1"/>
      <c r="AI168" s="1"/>
      <c r="AJ168" s="1"/>
      <c r="AK168" s="1"/>
      <c r="AL168" s="1"/>
      <c r="AM168" s="1"/>
    </row>
    <row r="169" spans="1:39" ht="18.75" customHeight="1" x14ac:dyDescent="0.25">
      <c r="A169" s="1"/>
      <c r="B169" s="79"/>
      <c r="C169" s="215" t="str">
        <f>'C Staff Rates &amp; Roles'!C23</f>
        <v>&lt;Other 5&gt;</v>
      </c>
      <c r="D169" s="208" t="str">
        <f t="shared" si="50"/>
        <v>&lt;Other 5&gt;</v>
      </c>
      <c r="E169" s="165">
        <f>'C Staff Rates &amp; Roles'!D61</f>
        <v>0</v>
      </c>
      <c r="F169" s="165">
        <f>'C Staff Rates &amp; Roles'!E61</f>
        <v>0</v>
      </c>
      <c r="G169" s="165">
        <f>'C Staff Rates &amp; Roles'!F61</f>
        <v>0</v>
      </c>
      <c r="H169" s="165">
        <f>'C Staff Rates &amp; Roles'!G72</f>
        <v>0</v>
      </c>
      <c r="I169" s="165">
        <f>'C Staff Rates &amp; Roles'!H72</f>
        <v>0</v>
      </c>
      <c r="J169" s="165">
        <f>'C Staff Rates &amp; Roles'!I72</f>
        <v>0</v>
      </c>
      <c r="K169" s="165">
        <f>'C Staff Rates &amp; Roles'!J72</f>
        <v>0</v>
      </c>
      <c r="L169" s="165">
        <f>'C Staff Rates &amp; Roles'!K72</f>
        <v>0</v>
      </c>
      <c r="M169" s="165">
        <f t="shared" si="49"/>
        <v>0</v>
      </c>
      <c r="N169" s="365"/>
      <c r="O169" s="366"/>
      <c r="P169" s="366"/>
      <c r="Q169" s="366"/>
      <c r="R169" s="1"/>
      <c r="S169" s="1"/>
      <c r="T169" s="1"/>
      <c r="U169" s="1"/>
      <c r="V169" s="1"/>
      <c r="W169" s="1"/>
      <c r="X169" s="1"/>
      <c r="Y169" s="1"/>
      <c r="Z169" s="1"/>
      <c r="AA169" s="1"/>
      <c r="AB169" s="1"/>
      <c r="AC169" s="1"/>
      <c r="AD169" s="1"/>
      <c r="AE169" s="1"/>
      <c r="AF169" s="1"/>
      <c r="AG169" s="1"/>
      <c r="AH169" s="1"/>
      <c r="AI169" s="1"/>
      <c r="AJ169" s="1"/>
      <c r="AK169" s="1"/>
      <c r="AL169" s="1"/>
      <c r="AM169" s="1"/>
    </row>
    <row r="170" spans="1:39" ht="18.75" customHeight="1" x14ac:dyDescent="0.25">
      <c r="A170" s="1"/>
      <c r="B170" s="79"/>
      <c r="C170" s="215" t="str">
        <f>'C Staff Rates &amp; Roles'!C24</f>
        <v>&lt;Other 6&gt;</v>
      </c>
      <c r="D170" s="208" t="str">
        <f t="shared" si="50"/>
        <v>&lt;Other 6&gt;</v>
      </c>
      <c r="E170" s="165">
        <f>'C Staff Rates &amp; Roles'!D62</f>
        <v>0</v>
      </c>
      <c r="F170" s="165">
        <f>'C Staff Rates &amp; Roles'!E62</f>
        <v>0</v>
      </c>
      <c r="G170" s="165">
        <f>'C Staff Rates &amp; Roles'!F62</f>
        <v>0</v>
      </c>
      <c r="H170" s="165">
        <f>'C Staff Rates &amp; Roles'!G73</f>
        <v>0</v>
      </c>
      <c r="I170" s="165">
        <f>'C Staff Rates &amp; Roles'!H73</f>
        <v>0</v>
      </c>
      <c r="J170" s="165">
        <f>'C Staff Rates &amp; Roles'!I73</f>
        <v>0</v>
      </c>
      <c r="K170" s="165">
        <f>'C Staff Rates &amp; Roles'!J73</f>
        <v>0</v>
      </c>
      <c r="L170" s="165">
        <f>'C Staff Rates &amp; Roles'!K73</f>
        <v>0</v>
      </c>
      <c r="M170" s="165">
        <f t="shared" si="49"/>
        <v>0</v>
      </c>
      <c r="N170" s="365"/>
      <c r="O170" s="366"/>
      <c r="P170" s="366"/>
      <c r="Q170" s="366"/>
      <c r="R170" s="1"/>
      <c r="S170" s="1"/>
      <c r="T170" s="1"/>
      <c r="U170" s="1"/>
      <c r="V170" s="1"/>
      <c r="W170" s="1"/>
      <c r="X170" s="1"/>
      <c r="Y170" s="1"/>
      <c r="Z170" s="1"/>
      <c r="AA170" s="1"/>
      <c r="AB170" s="1"/>
      <c r="AC170" s="1"/>
      <c r="AD170" s="1"/>
      <c r="AE170" s="1"/>
      <c r="AF170" s="1"/>
      <c r="AG170" s="1"/>
      <c r="AH170" s="1"/>
      <c r="AI170" s="1"/>
      <c r="AJ170" s="1"/>
      <c r="AK170" s="1"/>
      <c r="AL170" s="1"/>
      <c r="AM170" s="1"/>
    </row>
    <row r="171" spans="1:39" ht="18.75" customHeight="1" x14ac:dyDescent="0.25">
      <c r="A171" s="1"/>
      <c r="B171" s="79"/>
      <c r="C171" s="215" t="str">
        <f>'C Staff Rates &amp; Roles'!C25</f>
        <v>&lt;Other 7&gt;</v>
      </c>
      <c r="D171" s="208" t="str">
        <f t="shared" si="50"/>
        <v>&lt;Other 7&gt;</v>
      </c>
      <c r="E171" s="165">
        <f>'C Staff Rates &amp; Roles'!D63</f>
        <v>0</v>
      </c>
      <c r="F171" s="165">
        <f>'C Staff Rates &amp; Roles'!E63</f>
        <v>0</v>
      </c>
      <c r="G171" s="165">
        <f>'C Staff Rates &amp; Roles'!F63</f>
        <v>0</v>
      </c>
      <c r="H171" s="165">
        <f>'C Staff Rates &amp; Roles'!G74</f>
        <v>0</v>
      </c>
      <c r="I171" s="165">
        <f>'C Staff Rates &amp; Roles'!H74</f>
        <v>0</v>
      </c>
      <c r="J171" s="165">
        <f>'C Staff Rates &amp; Roles'!I74</f>
        <v>0</v>
      </c>
      <c r="K171" s="165">
        <f>'C Staff Rates &amp; Roles'!J74</f>
        <v>0</v>
      </c>
      <c r="L171" s="165">
        <f>'C Staff Rates &amp; Roles'!K74</f>
        <v>0</v>
      </c>
      <c r="M171" s="165">
        <f t="shared" si="49"/>
        <v>0</v>
      </c>
      <c r="N171" s="365"/>
      <c r="O171" s="366"/>
      <c r="P171" s="366"/>
      <c r="Q171" s="366"/>
      <c r="R171" s="1"/>
      <c r="S171" s="1"/>
      <c r="T171" s="1"/>
      <c r="U171" s="1"/>
      <c r="V171" s="1"/>
      <c r="W171" s="1"/>
      <c r="X171" s="1"/>
      <c r="Y171" s="1"/>
      <c r="Z171" s="1"/>
      <c r="AA171" s="1"/>
      <c r="AB171" s="1"/>
      <c r="AC171" s="1"/>
      <c r="AD171" s="1"/>
      <c r="AE171" s="1"/>
      <c r="AF171" s="1"/>
      <c r="AG171" s="1"/>
      <c r="AH171" s="1"/>
      <c r="AI171" s="1"/>
      <c r="AJ171" s="1"/>
      <c r="AK171" s="1"/>
      <c r="AL171" s="1"/>
      <c r="AM171" s="1"/>
    </row>
    <row r="172" spans="1:39" ht="18.75" customHeight="1" x14ac:dyDescent="0.25">
      <c r="A172" s="1"/>
      <c r="B172" s="79"/>
      <c r="C172" s="215" t="str">
        <f>'C Staff Rates &amp; Roles'!C26</f>
        <v>&lt;Other 8&gt;</v>
      </c>
      <c r="D172" s="208" t="str">
        <f t="shared" si="50"/>
        <v>&lt;Other 8&gt;</v>
      </c>
      <c r="E172" s="165">
        <f>'C Staff Rates &amp; Roles'!D64</f>
        <v>0</v>
      </c>
      <c r="F172" s="165">
        <f>'C Staff Rates &amp; Roles'!E64</f>
        <v>0</v>
      </c>
      <c r="G172" s="165">
        <f>'C Staff Rates &amp; Roles'!F64</f>
        <v>0</v>
      </c>
      <c r="H172" s="165">
        <f>'C Staff Rates &amp; Roles'!G75</f>
        <v>0</v>
      </c>
      <c r="I172" s="165">
        <f>'C Staff Rates &amp; Roles'!H75</f>
        <v>0</v>
      </c>
      <c r="J172" s="165">
        <f>'C Staff Rates &amp; Roles'!I75</f>
        <v>0</v>
      </c>
      <c r="K172" s="165">
        <f>'C Staff Rates &amp; Roles'!J75</f>
        <v>0</v>
      </c>
      <c r="L172" s="165">
        <f>'C Staff Rates &amp; Roles'!K75</f>
        <v>0</v>
      </c>
      <c r="M172" s="165">
        <f t="shared" si="49"/>
        <v>0</v>
      </c>
      <c r="N172" s="365"/>
      <c r="O172" s="366"/>
      <c r="P172" s="366"/>
      <c r="Q172" s="366"/>
      <c r="R172" s="1"/>
      <c r="S172" s="1"/>
      <c r="T172" s="1"/>
      <c r="U172" s="1"/>
      <c r="V172" s="1"/>
      <c r="W172" s="1"/>
      <c r="X172" s="1"/>
      <c r="Y172" s="1"/>
      <c r="Z172" s="1"/>
      <c r="AA172" s="1"/>
      <c r="AB172" s="1"/>
      <c r="AC172" s="1"/>
      <c r="AD172" s="1"/>
      <c r="AE172" s="1"/>
      <c r="AF172" s="1"/>
      <c r="AG172" s="1"/>
      <c r="AH172" s="1"/>
      <c r="AI172" s="1"/>
      <c r="AJ172" s="1"/>
      <c r="AK172" s="1"/>
      <c r="AL172" s="1"/>
      <c r="AM172" s="1"/>
    </row>
    <row r="173" spans="1:39" ht="18.75" customHeight="1" x14ac:dyDescent="0.25">
      <c r="A173" s="1"/>
      <c r="B173" s="79"/>
      <c r="C173" s="215" t="str">
        <f>'C Staff Rates &amp; Roles'!C27</f>
        <v>&lt;Other 9&gt;</v>
      </c>
      <c r="D173" s="208" t="str">
        <f t="shared" si="50"/>
        <v>&lt;Other 9&gt;</v>
      </c>
      <c r="E173" s="165">
        <f>'C Staff Rates &amp; Roles'!D65</f>
        <v>0</v>
      </c>
      <c r="F173" s="165">
        <f>'C Staff Rates &amp; Roles'!E65</f>
        <v>0</v>
      </c>
      <c r="G173" s="165">
        <f>'C Staff Rates &amp; Roles'!F65</f>
        <v>0</v>
      </c>
      <c r="H173" s="165">
        <f>'C Staff Rates &amp; Roles'!G76</f>
        <v>0</v>
      </c>
      <c r="I173" s="165">
        <f>'C Staff Rates &amp; Roles'!H76</f>
        <v>0</v>
      </c>
      <c r="J173" s="165">
        <f>'C Staff Rates &amp; Roles'!I76</f>
        <v>0</v>
      </c>
      <c r="K173" s="165">
        <f>'C Staff Rates &amp; Roles'!J76</f>
        <v>0</v>
      </c>
      <c r="L173" s="165">
        <f>'C Staff Rates &amp; Roles'!K76</f>
        <v>0</v>
      </c>
      <c r="M173" s="165">
        <f t="shared" si="49"/>
        <v>0</v>
      </c>
      <c r="N173" s="365"/>
      <c r="O173" s="366"/>
      <c r="P173" s="366"/>
      <c r="Q173" s="366"/>
      <c r="R173" s="1"/>
      <c r="S173" s="1"/>
      <c r="T173" s="1"/>
      <c r="U173" s="1"/>
      <c r="V173" s="1"/>
      <c r="W173" s="1"/>
      <c r="X173" s="1"/>
      <c r="Y173" s="1"/>
      <c r="Z173" s="1"/>
      <c r="AA173" s="1"/>
      <c r="AB173" s="1"/>
      <c r="AC173" s="1"/>
      <c r="AD173" s="1"/>
      <c r="AE173" s="1"/>
      <c r="AF173" s="1"/>
      <c r="AG173" s="1"/>
      <c r="AH173" s="1"/>
      <c r="AI173" s="1"/>
      <c r="AJ173" s="1"/>
      <c r="AK173" s="1"/>
      <c r="AL173" s="1"/>
      <c r="AM173" s="1"/>
    </row>
    <row r="174" spans="1:39" ht="18.75" customHeight="1" x14ac:dyDescent="0.25">
      <c r="A174" s="1"/>
      <c r="B174" s="79"/>
      <c r="C174" s="215" t="str">
        <f>'C Staff Rates &amp; Roles'!C28</f>
        <v>&lt;Other 10&gt;</v>
      </c>
      <c r="D174" s="208" t="str">
        <f t="shared" si="50"/>
        <v>&lt;Other 10&gt;</v>
      </c>
      <c r="E174" s="165">
        <f>'C Staff Rates &amp; Roles'!D66</f>
        <v>0</v>
      </c>
      <c r="F174" s="165">
        <f>'C Staff Rates &amp; Roles'!E66</f>
        <v>0</v>
      </c>
      <c r="G174" s="165">
        <f>'C Staff Rates &amp; Roles'!F66</f>
        <v>0</v>
      </c>
      <c r="H174" s="165">
        <f>'C Staff Rates &amp; Roles'!G77</f>
        <v>0</v>
      </c>
      <c r="I174" s="165">
        <f>'C Staff Rates &amp; Roles'!H77</f>
        <v>0</v>
      </c>
      <c r="J174" s="165">
        <f>'C Staff Rates &amp; Roles'!I77</f>
        <v>0</v>
      </c>
      <c r="K174" s="165">
        <f>'C Staff Rates &amp; Roles'!J77</f>
        <v>0</v>
      </c>
      <c r="L174" s="165">
        <f>'C Staff Rates &amp; Roles'!K77</f>
        <v>0</v>
      </c>
      <c r="M174" s="165">
        <f t="shared" si="49"/>
        <v>0</v>
      </c>
      <c r="N174" s="365"/>
      <c r="O174" s="366"/>
      <c r="P174" s="366"/>
      <c r="Q174" s="366"/>
      <c r="R174" s="1"/>
      <c r="S174" s="1"/>
      <c r="T174" s="1"/>
      <c r="U174" s="1"/>
      <c r="V174" s="1"/>
      <c r="W174" s="1"/>
      <c r="X174" s="1"/>
      <c r="Y174" s="1"/>
      <c r="Z174" s="1"/>
      <c r="AA174" s="1"/>
      <c r="AB174" s="1"/>
      <c r="AC174" s="1"/>
      <c r="AD174" s="1"/>
      <c r="AE174" s="1"/>
      <c r="AF174" s="1"/>
      <c r="AG174" s="1"/>
      <c r="AH174" s="1"/>
      <c r="AI174" s="1"/>
      <c r="AJ174" s="1"/>
      <c r="AK174" s="1"/>
      <c r="AL174" s="1"/>
      <c r="AM174" s="1"/>
    </row>
    <row r="175" spans="1:39" ht="18.75" customHeight="1" x14ac:dyDescent="0.25">
      <c r="A175" s="1"/>
      <c r="B175" s="79"/>
      <c r="C175" s="49" t="str">
        <f t="shared" ref="C175" si="51">C162</f>
        <v>Subtotal</v>
      </c>
      <c r="D175" s="93" t="s">
        <v>192</v>
      </c>
      <c r="E175" s="164">
        <f t="shared" ref="E175:M175" si="52">SUM(E165:E174)</f>
        <v>0</v>
      </c>
      <c r="F175" s="164">
        <f t="shared" si="52"/>
        <v>0</v>
      </c>
      <c r="G175" s="164">
        <f t="shared" si="52"/>
        <v>0</v>
      </c>
      <c r="H175" s="164">
        <f t="shared" si="52"/>
        <v>0</v>
      </c>
      <c r="I175" s="164">
        <f t="shared" si="52"/>
        <v>0</v>
      </c>
      <c r="J175" s="164">
        <f t="shared" si="52"/>
        <v>0</v>
      </c>
      <c r="K175" s="164">
        <f t="shared" si="52"/>
        <v>0</v>
      </c>
      <c r="L175" s="164">
        <f t="shared" si="52"/>
        <v>0</v>
      </c>
      <c r="M175" s="164">
        <f t="shared" si="52"/>
        <v>0</v>
      </c>
      <c r="N175" s="342"/>
      <c r="O175" s="343"/>
      <c r="P175" s="343"/>
      <c r="Q175" s="343"/>
      <c r="R175" s="1"/>
      <c r="S175" s="1"/>
      <c r="T175" s="1"/>
      <c r="U175" s="1"/>
      <c r="V175" s="1"/>
      <c r="W175" s="1"/>
      <c r="X175" s="1"/>
      <c r="Y175" s="1"/>
      <c r="Z175" s="1"/>
      <c r="AA175" s="1"/>
      <c r="AB175" s="1"/>
      <c r="AC175" s="1"/>
      <c r="AD175" s="1"/>
      <c r="AE175" s="1"/>
      <c r="AF175" s="1"/>
      <c r="AG175" s="1"/>
      <c r="AH175" s="1"/>
      <c r="AI175" s="1"/>
      <c r="AJ175" s="1"/>
      <c r="AK175" s="1"/>
      <c r="AL175" s="1"/>
      <c r="AM175" s="1"/>
    </row>
    <row r="176" spans="1:39" ht="18.75" customHeight="1" x14ac:dyDescent="0.25">
      <c r="A176" s="1"/>
      <c r="B176" s="162"/>
      <c r="C176" s="60"/>
      <c r="D176" s="90"/>
      <c r="E176" s="161"/>
      <c r="F176" s="161"/>
      <c r="G176" s="161"/>
      <c r="H176" s="161"/>
      <c r="I176" s="161"/>
      <c r="J176" s="161"/>
      <c r="K176" s="161"/>
      <c r="L176" s="161"/>
      <c r="M176" s="161"/>
      <c r="N176" s="61"/>
      <c r="O176" s="62"/>
      <c r="P176" s="62"/>
      <c r="Q176" s="62"/>
      <c r="R176" s="1"/>
      <c r="S176" s="1"/>
      <c r="T176" s="1"/>
      <c r="U176" s="1"/>
      <c r="V176" s="1"/>
      <c r="W176" s="1"/>
      <c r="X176" s="1"/>
      <c r="Y176" s="1"/>
      <c r="Z176" s="1"/>
      <c r="AA176" s="1"/>
      <c r="AB176" s="1"/>
      <c r="AC176" s="1"/>
      <c r="AD176" s="1"/>
      <c r="AE176" s="1"/>
      <c r="AF176" s="1"/>
      <c r="AG176" s="1"/>
      <c r="AH176" s="1"/>
      <c r="AI176" s="1"/>
      <c r="AJ176" s="1"/>
      <c r="AK176" s="1"/>
      <c r="AL176" s="1"/>
      <c r="AM176" s="1"/>
    </row>
    <row r="177" spans="1:39" ht="18.75" customHeight="1" x14ac:dyDescent="0.25">
      <c r="A177" s="1"/>
      <c r="B177" s="162"/>
      <c r="C177" s="60"/>
      <c r="D177" s="90"/>
      <c r="E177" s="161"/>
      <c r="F177" s="161"/>
      <c r="G177" s="161"/>
      <c r="H177" s="161"/>
      <c r="I177" s="161"/>
      <c r="J177" s="161"/>
      <c r="K177" s="161"/>
      <c r="L177" s="161"/>
      <c r="M177" s="161"/>
      <c r="N177" s="61"/>
      <c r="O177" s="62"/>
      <c r="P177" s="62"/>
      <c r="Q177" s="62"/>
      <c r="R177" s="1"/>
      <c r="S177" s="1"/>
      <c r="T177" s="1"/>
      <c r="U177" s="1"/>
      <c r="V177" s="1"/>
      <c r="W177" s="1"/>
      <c r="X177" s="1"/>
      <c r="Y177" s="1"/>
      <c r="Z177" s="1"/>
      <c r="AA177" s="1"/>
      <c r="AB177" s="1"/>
      <c r="AC177" s="1"/>
      <c r="AD177" s="1"/>
      <c r="AE177" s="1"/>
      <c r="AF177" s="1"/>
      <c r="AG177" s="1"/>
      <c r="AH177" s="1"/>
      <c r="AI177" s="1"/>
      <c r="AJ177" s="1"/>
      <c r="AK177" s="1"/>
      <c r="AL177" s="1"/>
      <c r="AM177" s="1"/>
    </row>
    <row r="178" spans="1:39" x14ac:dyDescent="0.25">
      <c r="A178" s="1"/>
      <c r="B178" s="1"/>
      <c r="C178" s="2"/>
      <c r="D178" s="1"/>
      <c r="E178" s="3"/>
      <c r="F178" s="3"/>
      <c r="G178" s="3"/>
      <c r="H178" s="3"/>
      <c r="I178" s="3"/>
      <c r="J178" s="1"/>
      <c r="K178" s="1"/>
      <c r="L178" s="7"/>
      <c r="M178" s="7"/>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row>
    <row r="179" spans="1:39" ht="45" x14ac:dyDescent="0.25">
      <c r="A179" s="1"/>
      <c r="B179" s="1"/>
      <c r="C179" s="13" t="s">
        <v>304</v>
      </c>
      <c r="D179" s="1"/>
      <c r="E179" s="14" t="s">
        <v>14</v>
      </c>
      <c r="F179" s="3"/>
      <c r="G179" s="3"/>
      <c r="H179" s="8"/>
      <c r="I179" s="3"/>
      <c r="J179" s="1"/>
      <c r="K179" s="1"/>
      <c r="L179" s="7"/>
      <c r="M179" s="7"/>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row>
    <row r="180" spans="1:39" x14ac:dyDescent="0.25">
      <c r="A180" s="1"/>
      <c r="B180" s="1"/>
      <c r="C180" s="2"/>
      <c r="D180" s="1"/>
      <c r="E180" s="3"/>
      <c r="F180" s="3"/>
      <c r="G180" s="3"/>
      <c r="H180" s="3"/>
      <c r="I180" s="3"/>
      <c r="J180" s="1"/>
      <c r="K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row>
  </sheetData>
  <sheetProtection algorithmName="SHA-512" hashValue="xWSt8GrkOb/WrnvdM2nEAirRQwQxJtR3fbueo8dfr7WHNfooLKMgcLBJgZziKsnIOq3hgZcMKCVn/Mlrvv5pzA==" saltValue="2UtCd/ZyfKJYixjmLZY1Hw==" spinCount="100000" sheet="1" objects="1" scenarios="1"/>
  <protectedRanges>
    <protectedRange sqref="C19 C23:C24" name="Range2"/>
    <protectedRange sqref="D4:G8 J4:J5 N4:N7 Q4 P6:Q7 D10:F13 D19:L19 D27:D40 C36:C40 N27:Q40 N46:Q52 N55:Q61 N64:Q70 N73:Q79 N84:Q98 E90:L96 C103:L128 N103:Q131 N134:Q140 N142:Q149 N151:Q162 D23:L24" name="Range1"/>
  </protectedRanges>
  <mergeCells count="168">
    <mergeCell ref="N128:Q128"/>
    <mergeCell ref="N129:Q129"/>
    <mergeCell ref="N130:Q130"/>
    <mergeCell ref="N175:Q175"/>
    <mergeCell ref="N88:Q88"/>
    <mergeCell ref="N155:Q155"/>
    <mergeCell ref="N156:Q156"/>
    <mergeCell ref="N157:Q157"/>
    <mergeCell ref="N158:Q158"/>
    <mergeCell ref="N160:Q160"/>
    <mergeCell ref="N171:Q171"/>
    <mergeCell ref="N172:Q172"/>
    <mergeCell ref="N173:Q173"/>
    <mergeCell ref="N168:Q168"/>
    <mergeCell ref="N169:Q169"/>
    <mergeCell ref="N170:Q170"/>
    <mergeCell ref="N101:Q101"/>
    <mergeCell ref="N102:Q102"/>
    <mergeCell ref="N166:Q166"/>
    <mergeCell ref="N167:Q167"/>
    <mergeCell ref="N174:Q174"/>
    <mergeCell ref="N163:Q163"/>
    <mergeCell ref="N164:Q164"/>
    <mergeCell ref="N165:Q165"/>
    <mergeCell ref="D82:M82"/>
    <mergeCell ref="N82:Q82"/>
    <mergeCell ref="N83:Q83"/>
    <mergeCell ref="N84:Q84"/>
    <mergeCell ref="N85:Q85"/>
    <mergeCell ref="N97:Q97"/>
    <mergeCell ref="N86:Q86"/>
    <mergeCell ref="N87:Q87"/>
    <mergeCell ref="N111:Q111"/>
    <mergeCell ref="N103:Q103"/>
    <mergeCell ref="N104:Q104"/>
    <mergeCell ref="N105:Q105"/>
    <mergeCell ref="D101:M101"/>
    <mergeCell ref="N106:Q106"/>
    <mergeCell ref="N107:Q107"/>
    <mergeCell ref="N108:Q108"/>
    <mergeCell ref="N109:Q109"/>
    <mergeCell ref="N110:Q110"/>
    <mergeCell ref="N152:Q152"/>
    <mergeCell ref="N153:Q153"/>
    <mergeCell ref="N154:Q154"/>
    <mergeCell ref="N159:Q159"/>
    <mergeCell ref="N161:Q161"/>
    <mergeCell ref="N162:Q162"/>
    <mergeCell ref="N133:Q133"/>
    <mergeCell ref="N134:Q134"/>
    <mergeCell ref="N135:Q135"/>
    <mergeCell ref="N136:Q136"/>
    <mergeCell ref="N137:Q137"/>
    <mergeCell ref="N146:Q146"/>
    <mergeCell ref="N147:Q147"/>
    <mergeCell ref="N138:Q138"/>
    <mergeCell ref="N139:Q139"/>
    <mergeCell ref="N140:Q140"/>
    <mergeCell ref="N141:Q141"/>
    <mergeCell ref="N142:Q142"/>
    <mergeCell ref="N148:Q148"/>
    <mergeCell ref="N149:Q149"/>
    <mergeCell ref="N143:Q143"/>
    <mergeCell ref="N144:Q144"/>
    <mergeCell ref="N145:Q145"/>
    <mergeCell ref="N68:Q68"/>
    <mergeCell ref="N69:Q69"/>
    <mergeCell ref="N70:Q70"/>
    <mergeCell ref="N72:Q72"/>
    <mergeCell ref="N79:Q79"/>
    <mergeCell ref="N89:Q89"/>
    <mergeCell ref="N93:Q93"/>
    <mergeCell ref="N94:Q94"/>
    <mergeCell ref="N151:Q151"/>
    <mergeCell ref="N112:Q112"/>
    <mergeCell ref="N113:Q113"/>
    <mergeCell ref="N114:Q114"/>
    <mergeCell ref="N115:Q115"/>
    <mergeCell ref="N116:Q116"/>
    <mergeCell ref="N117:Q117"/>
    <mergeCell ref="N118:Q118"/>
    <mergeCell ref="N119:Q119"/>
    <mergeCell ref="N120:Q120"/>
    <mergeCell ref="N121:Q121"/>
    <mergeCell ref="N122:Q122"/>
    <mergeCell ref="N124:Q124"/>
    <mergeCell ref="N125:Q125"/>
    <mergeCell ref="N126:Q126"/>
    <mergeCell ref="N127:Q127"/>
    <mergeCell ref="N56:Q56"/>
    <mergeCell ref="N57:Q57"/>
    <mergeCell ref="N58:Q58"/>
    <mergeCell ref="N59:Q59"/>
    <mergeCell ref="N60:Q60"/>
    <mergeCell ref="N61:Q61"/>
    <mergeCell ref="N123:Q123"/>
    <mergeCell ref="N131:Q131"/>
    <mergeCell ref="N53:Q53"/>
    <mergeCell ref="N63:Q63"/>
    <mergeCell ref="N64:Q64"/>
    <mergeCell ref="N65:Q65"/>
    <mergeCell ref="N66:Q66"/>
    <mergeCell ref="N80:Q80"/>
    <mergeCell ref="N98:Q98"/>
    <mergeCell ref="N62:Q62"/>
    <mergeCell ref="N71:Q71"/>
    <mergeCell ref="N73:Q73"/>
    <mergeCell ref="N74:Q74"/>
    <mergeCell ref="N75:Q75"/>
    <mergeCell ref="N76:Q76"/>
    <mergeCell ref="N77:Q77"/>
    <mergeCell ref="N78:Q78"/>
    <mergeCell ref="N67:Q67"/>
    <mergeCell ref="N35:Q35"/>
    <mergeCell ref="N36:Q36"/>
    <mergeCell ref="N37:Q37"/>
    <mergeCell ref="N38:Q38"/>
    <mergeCell ref="N39:Q39"/>
    <mergeCell ref="N40:Q40"/>
    <mergeCell ref="N45:Q45"/>
    <mergeCell ref="N54:Q54"/>
    <mergeCell ref="N55:Q55"/>
    <mergeCell ref="N50:Q50"/>
    <mergeCell ref="N51:Q51"/>
    <mergeCell ref="N52:Q52"/>
    <mergeCell ref="D43:M43"/>
    <mergeCell ref="N43:Q43"/>
    <mergeCell ref="N44:Q44"/>
    <mergeCell ref="N46:Q46"/>
    <mergeCell ref="N47:Q47"/>
    <mergeCell ref="N48:Q48"/>
    <mergeCell ref="N49:Q49"/>
    <mergeCell ref="B2:C3"/>
    <mergeCell ref="L8:M8"/>
    <mergeCell ref="D7:G7"/>
    <mergeCell ref="D5:G5"/>
    <mergeCell ref="D8:G8"/>
    <mergeCell ref="D2:N2"/>
    <mergeCell ref="G10:Q10"/>
    <mergeCell ref="G11:Q11"/>
    <mergeCell ref="G12:Q12"/>
    <mergeCell ref="L6:M6"/>
    <mergeCell ref="P7:Q7"/>
    <mergeCell ref="D10:F10"/>
    <mergeCell ref="D11:F11"/>
    <mergeCell ref="D12:F12"/>
    <mergeCell ref="D15:F15"/>
    <mergeCell ref="G15:Q15"/>
    <mergeCell ref="P6:Q6"/>
    <mergeCell ref="D6:G6"/>
    <mergeCell ref="D4:G4"/>
    <mergeCell ref="N31:Q31"/>
    <mergeCell ref="N32:Q32"/>
    <mergeCell ref="N33:Q33"/>
    <mergeCell ref="N34:Q34"/>
    <mergeCell ref="G13:Q13"/>
    <mergeCell ref="D13:F13"/>
    <mergeCell ref="D14:F14"/>
    <mergeCell ref="G14:Q14"/>
    <mergeCell ref="D25:M25"/>
    <mergeCell ref="N25:Q25"/>
    <mergeCell ref="D17:Q17"/>
    <mergeCell ref="N26:Q26"/>
    <mergeCell ref="N27:Q27"/>
    <mergeCell ref="N28:Q28"/>
    <mergeCell ref="N29:Q29"/>
    <mergeCell ref="N30:Q30"/>
    <mergeCell ref="D21:Q21"/>
  </mergeCells>
  <phoneticPr fontId="16" type="noConversion"/>
  <dataValidations count="1">
    <dataValidation type="list" allowBlank="1" showInputMessage="1" showErrorMessage="1" sqref="D10:F10" xr:uid="{33330614-D288-408C-B166-3F596C30200C}">
      <formula1>$U$5:$U$6</formula1>
    </dataValidation>
  </dataValidations>
  <hyperlinks>
    <hyperlink ref="E179" r:id="rId1" xr:uid="{8E400AA4-06E8-4C37-AB1B-2F5702D91A4A}"/>
    <hyperlink ref="A1" location="Summary!A1" display="Summary" xr:uid="{25E39549-57FC-4C5E-9135-59AC2F75FC76}"/>
    <hyperlink ref="I142" location="'C Staff Rates &amp; Roles'!A1" display="Tab C" xr:uid="{05A8580F-510E-4A86-94FB-3174228E5BEE}"/>
    <hyperlink ref="I151" location="'C Staff Rates &amp; Roles'!A1" display="Tab C" xr:uid="{C399532C-5B55-4A0A-89E2-0A8D4B22F8E3}"/>
    <hyperlink ref="I164" location="'C Staff Rates &amp; Roles'!A1" display="Tab C" xr:uid="{8AD61865-F0F4-4A65-AFF1-431E21EBFBA4}"/>
    <hyperlink ref="I133" location="'C Staff Rates &amp; Roles'!A1" display="Tab C" xr:uid="{7A39E7D2-977B-417F-94B0-A293FF3DC799}"/>
    <hyperlink ref="I45" location="'B Contact Hours'!A1" display="Tab B" xr:uid="{28CE2656-CC05-40E9-A5E1-7AF51A140A77}"/>
    <hyperlink ref="I54" location="'B Contact Hours'!A1" display="Tab B" xr:uid="{F38982AF-3214-468D-8801-E186186DC7CD}"/>
    <hyperlink ref="I63" location="'B Contact Hours'!A1" display="Tab B" xr:uid="{599FFEB3-1F2E-4289-8C70-3AB249598988}"/>
  </hyperlinks>
  <pageMargins left="0.25" right="0.25" top="0.75" bottom="0.75" header="0.3" footer="0.3"/>
  <pageSetup paperSize="9" scale="43" fitToHeight="0" orientation="landscape" horizontalDpi="0" verticalDpi="0" r:id="rId2"/>
  <headerFooter>
    <oddHeader>&amp;A</oddHeader>
    <oddFooter>&amp;L&amp;B Confidential&amp;B&amp;C&amp;D&amp;RPage &amp;P</oddFooter>
  </headerFooter>
  <rowBreaks count="3" manualBreakCount="3">
    <brk id="81" max="16" man="1"/>
    <brk id="99" max="16" man="1"/>
    <brk id="132" max="16" man="1"/>
  </rowBreaks>
  <drawing r:id="rId3"/>
  <legacy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7BEE8-F545-4BE6-8777-984123D4359A}">
  <sheetPr>
    <tabColor rgb="FF00B0F0"/>
    <pageSetUpPr fitToPage="1"/>
  </sheetPr>
  <dimension ref="B1:AM1113"/>
  <sheetViews>
    <sheetView workbookViewId="0">
      <pane xSplit="2" ySplit="15" topLeftCell="C16" activePane="bottomRight" state="frozen"/>
      <selection pane="topRight" activeCell="B1" sqref="B1"/>
      <selection pane="bottomLeft" activeCell="A14" sqref="A14"/>
      <selection pane="bottomRight" activeCell="H246" sqref="H246:N255"/>
    </sheetView>
  </sheetViews>
  <sheetFormatPr defaultRowHeight="15" x14ac:dyDescent="0.25"/>
  <cols>
    <col min="1" max="1" width="3.85546875" customWidth="1"/>
    <col min="6" max="6" width="3" customWidth="1"/>
    <col min="7" max="7" width="25" customWidth="1"/>
    <col min="8" max="19" width="14.7109375" customWidth="1"/>
    <col min="20" max="20" width="14.42578125" customWidth="1"/>
    <col min="21" max="21" width="8" customWidth="1"/>
    <col min="22" max="22" width="12" bestFit="1" customWidth="1"/>
  </cols>
  <sheetData>
    <row r="1" spans="2:39" x14ac:dyDescent="0.25">
      <c r="B1" s="311" t="s">
        <v>355</v>
      </c>
      <c r="C1" s="27"/>
      <c r="D1" s="27"/>
      <c r="E1" s="27"/>
      <c r="F1" s="27"/>
      <c r="G1" s="27"/>
      <c r="H1" s="27"/>
      <c r="I1" s="27"/>
      <c r="J1" s="27"/>
      <c r="K1" s="27"/>
      <c r="L1" s="27"/>
      <c r="M1" s="27"/>
      <c r="N1" s="27"/>
      <c r="O1" s="27"/>
      <c r="P1" s="27"/>
      <c r="Q1" s="27"/>
      <c r="R1" s="27"/>
      <c r="S1" s="27"/>
      <c r="T1" s="27"/>
      <c r="U1" s="27"/>
      <c r="V1" s="27"/>
      <c r="W1" s="27"/>
      <c r="X1" s="312"/>
      <c r="Y1" s="1"/>
      <c r="Z1" s="1"/>
      <c r="AA1" s="1"/>
      <c r="AB1" s="1"/>
      <c r="AC1" s="1"/>
      <c r="AD1" s="1"/>
      <c r="AE1" s="1"/>
      <c r="AF1" s="1"/>
      <c r="AG1" s="1"/>
      <c r="AH1" s="1"/>
      <c r="AI1" s="1"/>
      <c r="AJ1" s="1"/>
      <c r="AK1" s="1"/>
      <c r="AL1" s="1"/>
      <c r="AM1" s="1"/>
    </row>
    <row r="2" spans="2:39" ht="45.75" customHeight="1" thickBot="1" x14ac:dyDescent="0.3">
      <c r="B2" s="29"/>
      <c r="C2" s="313" t="s">
        <v>125</v>
      </c>
      <c r="I2" s="412" t="s">
        <v>359</v>
      </c>
      <c r="J2" s="415"/>
      <c r="K2" s="415"/>
      <c r="L2" s="415"/>
      <c r="M2" s="415"/>
      <c r="N2" s="415"/>
      <c r="O2" s="415"/>
      <c r="P2" s="415"/>
      <c r="Q2" s="415"/>
      <c r="R2" s="415"/>
      <c r="S2" s="415"/>
      <c r="T2" s="416"/>
      <c r="U2" s="310"/>
      <c r="X2" s="314"/>
      <c r="Y2" s="1"/>
      <c r="Z2" s="1"/>
      <c r="AA2" s="1"/>
      <c r="AB2" s="1"/>
      <c r="AC2" s="1"/>
      <c r="AD2" s="1"/>
      <c r="AE2" s="1"/>
      <c r="AF2" s="1"/>
      <c r="AG2" s="1"/>
      <c r="AH2" s="1"/>
      <c r="AI2" s="1"/>
      <c r="AJ2" s="1"/>
      <c r="AK2" s="1"/>
      <c r="AL2" s="1"/>
      <c r="AM2" s="1"/>
    </row>
    <row r="3" spans="2:39" ht="19.5" thickBot="1" x14ac:dyDescent="0.35">
      <c r="B3" s="29"/>
      <c r="C3" s="23" t="s">
        <v>139</v>
      </c>
      <c r="E3" s="43"/>
      <c r="G3" s="135">
        <f>'A Programme Costs'!D13</f>
        <v>60</v>
      </c>
      <c r="X3" s="314"/>
      <c r="Y3" s="1"/>
      <c r="Z3" s="1"/>
      <c r="AA3" s="1"/>
      <c r="AB3" s="1"/>
      <c r="AC3" s="1"/>
      <c r="AD3" s="1"/>
      <c r="AE3" s="1"/>
      <c r="AF3" s="1"/>
      <c r="AG3" s="1"/>
      <c r="AH3" s="1"/>
      <c r="AI3" s="1"/>
      <c r="AJ3" s="1"/>
      <c r="AK3" s="1"/>
      <c r="AL3" s="1"/>
      <c r="AM3" s="1"/>
    </row>
    <row r="4" spans="2:39" ht="19.5" thickBot="1" x14ac:dyDescent="0.35">
      <c r="B4" s="29"/>
      <c r="C4" s="23" t="s">
        <v>357</v>
      </c>
      <c r="G4" s="429">
        <f>'A Programme Costs'!J7</f>
        <v>1.5</v>
      </c>
      <c r="X4" s="314"/>
      <c r="Y4" s="1"/>
      <c r="Z4" s="1"/>
      <c r="AA4" s="1"/>
      <c r="AB4" s="1"/>
      <c r="AC4" s="1"/>
      <c r="AD4" s="1"/>
      <c r="AE4" s="1"/>
      <c r="AF4" s="1"/>
      <c r="AG4" s="1"/>
      <c r="AH4" s="1"/>
      <c r="AI4" s="1"/>
      <c r="AJ4" s="1"/>
      <c r="AK4" s="1"/>
      <c r="AL4" s="1"/>
      <c r="AM4" s="1"/>
    </row>
    <row r="5" spans="2:39" ht="18.75" x14ac:dyDescent="0.3">
      <c r="B5" s="29"/>
      <c r="C5" s="23"/>
      <c r="X5" s="314"/>
      <c r="Y5" s="1"/>
      <c r="Z5" s="1"/>
      <c r="AA5" s="1"/>
      <c r="AB5" s="1"/>
      <c r="AC5" s="1"/>
      <c r="AD5" s="1"/>
      <c r="AE5" s="1"/>
      <c r="AF5" s="1"/>
      <c r="AG5" s="1"/>
      <c r="AH5" s="1"/>
      <c r="AI5" s="1"/>
      <c r="AJ5" s="1"/>
      <c r="AK5" s="1"/>
      <c r="AL5" s="1"/>
      <c r="AM5" s="1"/>
    </row>
    <row r="6" spans="2:39" ht="18.75" x14ac:dyDescent="0.3">
      <c r="B6" s="29"/>
      <c r="C6" s="23" t="s">
        <v>135</v>
      </c>
      <c r="J6" s="23" t="s">
        <v>136</v>
      </c>
      <c r="O6" s="23" t="s">
        <v>174</v>
      </c>
      <c r="P6" s="95"/>
      <c r="S6" s="23" t="s">
        <v>138</v>
      </c>
      <c r="V6" s="23" t="s">
        <v>166</v>
      </c>
      <c r="W6" s="315"/>
      <c r="X6" s="314"/>
      <c r="Y6" s="1"/>
      <c r="Z6" s="1"/>
      <c r="AA6" s="1"/>
      <c r="AB6" s="1"/>
      <c r="AC6" s="1"/>
      <c r="AD6" s="1"/>
      <c r="AE6" s="1"/>
      <c r="AF6" s="1"/>
      <c r="AG6" s="1"/>
      <c r="AH6" s="1"/>
      <c r="AI6" s="1"/>
      <c r="AJ6" s="1"/>
      <c r="AK6" s="1"/>
      <c r="AL6" s="1"/>
      <c r="AM6" s="1"/>
    </row>
    <row r="7" spans="2:39" ht="34.5" customHeight="1" x14ac:dyDescent="0.25">
      <c r="B7" s="29"/>
      <c r="C7" s="316" t="s">
        <v>126</v>
      </c>
      <c r="I7" s="317"/>
      <c r="J7" s="156" t="s">
        <v>105</v>
      </c>
      <c r="K7" s="156" t="s">
        <v>116</v>
      </c>
      <c r="L7" s="156" t="s">
        <v>111</v>
      </c>
      <c r="M7" s="111" t="s">
        <v>3</v>
      </c>
      <c r="O7" s="122" t="s">
        <v>131</v>
      </c>
      <c r="P7" s="124" t="s">
        <v>173</v>
      </c>
      <c r="Q7" s="122" t="s">
        <v>111</v>
      </c>
      <c r="S7" s="124" t="s">
        <v>137</v>
      </c>
      <c r="T7" s="123" t="s">
        <v>164</v>
      </c>
      <c r="U7" s="318"/>
      <c r="V7" s="123" t="s">
        <v>165</v>
      </c>
      <c r="W7" s="123" t="s">
        <v>144</v>
      </c>
      <c r="X7" s="314"/>
      <c r="Y7" s="1"/>
      <c r="Z7" s="1"/>
      <c r="AA7" s="1"/>
      <c r="AB7" s="1"/>
      <c r="AC7" s="1"/>
      <c r="AD7" s="1"/>
      <c r="AE7" s="1"/>
      <c r="AF7" s="1"/>
      <c r="AG7" s="1"/>
      <c r="AH7" s="1"/>
      <c r="AI7" s="1"/>
      <c r="AJ7" s="1"/>
      <c r="AK7" s="1"/>
      <c r="AL7" s="1"/>
      <c r="AM7" s="1"/>
    </row>
    <row r="8" spans="2:39" x14ac:dyDescent="0.25">
      <c r="B8" s="319">
        <v>1</v>
      </c>
      <c r="C8" s="98" t="s">
        <v>102</v>
      </c>
      <c r="D8" s="99"/>
      <c r="E8" s="99"/>
      <c r="F8" s="99"/>
      <c r="G8" s="102" t="s">
        <v>103</v>
      </c>
      <c r="H8" s="103"/>
      <c r="I8" s="117" t="s">
        <v>127</v>
      </c>
      <c r="J8" s="10">
        <f>T193</f>
        <v>1062</v>
      </c>
      <c r="K8" s="10">
        <f>T194</f>
        <v>1062</v>
      </c>
      <c r="L8" s="10">
        <f>T195</f>
        <v>0</v>
      </c>
      <c r="M8" s="10">
        <f>T196</f>
        <v>2124</v>
      </c>
      <c r="O8" s="15">
        <f>'A Programme Costs'!D13</f>
        <v>60</v>
      </c>
      <c r="P8" s="15">
        <v>1</v>
      </c>
      <c r="Q8" s="15">
        <v>0</v>
      </c>
      <c r="S8" s="15">
        <v>1</v>
      </c>
      <c r="T8" s="125">
        <f>S8/$G$3</f>
        <v>1.6666666666666666E-2</v>
      </c>
      <c r="U8" s="320"/>
      <c r="V8" s="146">
        <f>M8/$G$4*S8</f>
        <v>1416</v>
      </c>
      <c r="W8" s="125">
        <f>V8/'C Staff Rates &amp; Roles'!$L13</f>
        <v>0.78666666666666663</v>
      </c>
      <c r="X8" s="314"/>
      <c r="Y8" s="1"/>
      <c r="Z8" s="1"/>
      <c r="AA8" s="1"/>
      <c r="AB8" s="1"/>
      <c r="AC8" s="1"/>
      <c r="AD8" s="1"/>
      <c r="AE8" s="1"/>
      <c r="AF8" s="1"/>
      <c r="AG8" s="1"/>
      <c r="AH8" s="1"/>
      <c r="AI8" s="1"/>
      <c r="AJ8" s="1"/>
      <c r="AK8" s="1"/>
      <c r="AL8" s="1"/>
      <c r="AM8" s="1"/>
    </row>
    <row r="9" spans="2:39" x14ac:dyDescent="0.25">
      <c r="B9" s="319">
        <v>2</v>
      </c>
      <c r="C9" s="98" t="s">
        <v>97</v>
      </c>
      <c r="D9" s="99"/>
      <c r="E9" s="99"/>
      <c r="F9" s="99"/>
      <c r="G9" s="102" t="s">
        <v>106</v>
      </c>
      <c r="H9" s="103"/>
      <c r="I9" s="117" t="s">
        <v>127</v>
      </c>
      <c r="J9" s="100">
        <f>T376</f>
        <v>216</v>
      </c>
      <c r="K9" s="100">
        <f>T377</f>
        <v>324</v>
      </c>
      <c r="L9" s="100">
        <f>T378</f>
        <v>216</v>
      </c>
      <c r="M9" s="100">
        <f>T379</f>
        <v>756</v>
      </c>
      <c r="O9" s="15">
        <v>15</v>
      </c>
      <c r="P9" s="15">
        <v>1.5</v>
      </c>
      <c r="Q9" s="15">
        <v>1</v>
      </c>
      <c r="S9" s="15">
        <v>1</v>
      </c>
      <c r="T9" s="125">
        <f t="shared" ref="T9:T14" si="0">S9/$G$3</f>
        <v>1.6666666666666666E-2</v>
      </c>
      <c r="U9" s="320"/>
      <c r="V9" s="146">
        <f t="shared" ref="V9:V13" si="1">M9/$G$4*S9</f>
        <v>504</v>
      </c>
      <c r="W9" s="125">
        <f>V9/'C Staff Rates &amp; Roles'!$L14</f>
        <v>0.28000000000000003</v>
      </c>
      <c r="X9" s="314"/>
      <c r="Y9" s="1"/>
      <c r="Z9" s="1"/>
      <c r="AA9" s="1"/>
      <c r="AB9" s="1"/>
      <c r="AC9" s="1"/>
      <c r="AD9" s="1"/>
      <c r="AE9" s="1"/>
      <c r="AF9" s="1"/>
      <c r="AG9" s="1"/>
      <c r="AH9" s="1"/>
      <c r="AI9" s="1"/>
      <c r="AJ9" s="1"/>
      <c r="AK9" s="1"/>
      <c r="AL9" s="1"/>
      <c r="AM9" s="1"/>
    </row>
    <row r="10" spans="2:39" x14ac:dyDescent="0.25">
      <c r="B10" s="319">
        <v>3</v>
      </c>
      <c r="C10" s="98" t="s">
        <v>98</v>
      </c>
      <c r="D10" s="99"/>
      <c r="E10" s="99"/>
      <c r="F10" s="99"/>
      <c r="G10" s="102" t="s">
        <v>107</v>
      </c>
      <c r="H10" s="103"/>
      <c r="I10" s="115" t="s">
        <v>127</v>
      </c>
      <c r="J10" s="100">
        <f>T559</f>
        <v>216</v>
      </c>
      <c r="K10" s="100">
        <f>T560</f>
        <v>216</v>
      </c>
      <c r="L10" s="100">
        <f>T561</f>
        <v>216</v>
      </c>
      <c r="M10" s="100">
        <f>T562</f>
        <v>648</v>
      </c>
      <c r="O10" s="15">
        <v>15</v>
      </c>
      <c r="P10" s="15">
        <v>1</v>
      </c>
      <c r="Q10" s="15">
        <v>1</v>
      </c>
      <c r="S10" s="15">
        <v>1</v>
      </c>
      <c r="T10" s="125">
        <f t="shared" si="0"/>
        <v>1.6666666666666666E-2</v>
      </c>
      <c r="U10" s="320"/>
      <c r="V10" s="146">
        <f t="shared" si="1"/>
        <v>432</v>
      </c>
      <c r="W10" s="125">
        <f>V10/'C Staff Rates &amp; Roles'!$L15</f>
        <v>0.24</v>
      </c>
      <c r="X10" s="314"/>
      <c r="Y10" s="1"/>
      <c r="Z10" s="1"/>
      <c r="AA10" s="1"/>
      <c r="AB10" s="1"/>
      <c r="AC10" s="1"/>
      <c r="AD10" s="1"/>
      <c r="AE10" s="1"/>
      <c r="AF10" s="1"/>
      <c r="AG10" s="1"/>
      <c r="AH10" s="1"/>
      <c r="AI10" s="1"/>
      <c r="AJ10" s="1"/>
      <c r="AK10" s="1"/>
      <c r="AL10" s="1"/>
      <c r="AM10" s="1"/>
    </row>
    <row r="11" spans="2:39" x14ac:dyDescent="0.25">
      <c r="B11" s="319">
        <v>4</v>
      </c>
      <c r="C11" s="98" t="s">
        <v>99</v>
      </c>
      <c r="D11" s="99"/>
      <c r="E11" s="99"/>
      <c r="F11" s="99"/>
      <c r="G11" s="102" t="s">
        <v>132</v>
      </c>
      <c r="H11" s="103"/>
      <c r="I11" s="116" t="s">
        <v>127</v>
      </c>
      <c r="J11" s="100">
        <f>T742</f>
        <v>0</v>
      </c>
      <c r="K11" s="100">
        <f>T743</f>
        <v>0</v>
      </c>
      <c r="L11" s="100">
        <f>T744</f>
        <v>0</v>
      </c>
      <c r="M11" s="100">
        <f>T745</f>
        <v>0</v>
      </c>
      <c r="O11" s="15">
        <v>15</v>
      </c>
      <c r="P11" s="15">
        <v>0</v>
      </c>
      <c r="Q11" s="15">
        <v>0</v>
      </c>
      <c r="S11" s="15">
        <v>1</v>
      </c>
      <c r="T11" s="125">
        <f t="shared" si="0"/>
        <v>1.6666666666666666E-2</v>
      </c>
      <c r="U11" s="320"/>
      <c r="V11" s="146">
        <f t="shared" si="1"/>
        <v>0</v>
      </c>
      <c r="W11" s="125">
        <f>V11/'C Staff Rates &amp; Roles'!$L16</f>
        <v>0</v>
      </c>
      <c r="X11" s="314"/>
      <c r="Y11" s="1"/>
      <c r="Z11" s="1"/>
      <c r="AA11" s="1"/>
      <c r="AB11" s="1"/>
      <c r="AC11" s="1"/>
      <c r="AD11" s="1"/>
      <c r="AE11" s="1"/>
      <c r="AF11" s="1"/>
      <c r="AG11" s="1"/>
      <c r="AH11" s="1"/>
      <c r="AI11" s="1"/>
      <c r="AJ11" s="1"/>
      <c r="AK11" s="1"/>
      <c r="AL11" s="1"/>
      <c r="AM11" s="1"/>
    </row>
    <row r="12" spans="2:39" x14ac:dyDescent="0.25">
      <c r="B12" s="319">
        <v>5</v>
      </c>
      <c r="C12" s="98" t="s">
        <v>100</v>
      </c>
      <c r="D12" s="99"/>
      <c r="E12" s="99"/>
      <c r="F12" s="99"/>
      <c r="G12" s="102" t="s">
        <v>133</v>
      </c>
      <c r="H12" s="103"/>
      <c r="I12" s="115" t="s">
        <v>127</v>
      </c>
      <c r="J12" s="100">
        <f>T925</f>
        <v>0</v>
      </c>
      <c r="K12" s="100">
        <f>T926</f>
        <v>0</v>
      </c>
      <c r="L12" s="100">
        <f>T927</f>
        <v>0</v>
      </c>
      <c r="M12" s="100">
        <f>T928</f>
        <v>0</v>
      </c>
      <c r="O12" s="15">
        <v>15</v>
      </c>
      <c r="P12" s="15">
        <v>2</v>
      </c>
      <c r="Q12" s="15">
        <v>0</v>
      </c>
      <c r="S12" s="15">
        <v>1</v>
      </c>
      <c r="T12" s="125">
        <f t="shared" si="0"/>
        <v>1.6666666666666666E-2</v>
      </c>
      <c r="U12" s="320"/>
      <c r="V12" s="146">
        <f t="shared" si="1"/>
        <v>0</v>
      </c>
      <c r="W12" s="125">
        <f>V12/'C Staff Rates &amp; Roles'!$L17</f>
        <v>0</v>
      </c>
      <c r="X12" s="314"/>
      <c r="Y12" s="1"/>
      <c r="Z12" s="1"/>
      <c r="AA12" s="1"/>
      <c r="AB12" s="1"/>
      <c r="AC12" s="1"/>
      <c r="AD12" s="1"/>
      <c r="AE12" s="1"/>
      <c r="AF12" s="1"/>
      <c r="AG12" s="1"/>
      <c r="AH12" s="1"/>
      <c r="AI12" s="1"/>
      <c r="AJ12" s="1"/>
      <c r="AK12" s="1"/>
      <c r="AL12" s="1"/>
      <c r="AM12" s="1"/>
    </row>
    <row r="13" spans="2:39" x14ac:dyDescent="0.25">
      <c r="B13" s="319">
        <v>6</v>
      </c>
      <c r="C13" s="98" t="s">
        <v>101</v>
      </c>
      <c r="D13" s="99"/>
      <c r="E13" s="99"/>
      <c r="F13" s="99"/>
      <c r="G13" s="102" t="s">
        <v>134</v>
      </c>
      <c r="H13" s="103"/>
      <c r="I13" s="115" t="s">
        <v>127</v>
      </c>
      <c r="J13" s="100">
        <f>T1108</f>
        <v>0</v>
      </c>
      <c r="K13" s="100">
        <f>T1109</f>
        <v>0</v>
      </c>
      <c r="L13" s="100">
        <f>T1110</f>
        <v>0</v>
      </c>
      <c r="M13" s="100">
        <f>T1111</f>
        <v>0</v>
      </c>
      <c r="O13" s="15">
        <v>15</v>
      </c>
      <c r="P13" s="15">
        <v>0</v>
      </c>
      <c r="Q13" s="15">
        <v>0.5</v>
      </c>
      <c r="S13" s="15">
        <v>0</v>
      </c>
      <c r="T13" s="125">
        <f t="shared" si="0"/>
        <v>0</v>
      </c>
      <c r="U13" s="320"/>
      <c r="V13" s="146">
        <f t="shared" si="1"/>
        <v>0</v>
      </c>
      <c r="W13" s="125">
        <f>V13/'C Staff Rates &amp; Roles'!$L18</f>
        <v>0</v>
      </c>
      <c r="X13" s="314"/>
      <c r="Y13" s="1"/>
      <c r="Z13" s="1"/>
      <c r="AA13" s="1"/>
      <c r="AB13" s="1"/>
      <c r="AC13" s="1"/>
      <c r="AD13" s="1"/>
      <c r="AE13" s="1"/>
      <c r="AF13" s="1"/>
      <c r="AG13" s="1"/>
      <c r="AH13" s="1"/>
      <c r="AI13" s="1"/>
      <c r="AJ13" s="1"/>
      <c r="AK13" s="1"/>
      <c r="AL13" s="1"/>
      <c r="AM13" s="1"/>
    </row>
    <row r="14" spans="2:39" x14ac:dyDescent="0.25">
      <c r="B14" s="29"/>
      <c r="J14" s="148">
        <f t="shared" ref="J14:L14" si="2">SUM(J8:J13)</f>
        <v>1494</v>
      </c>
      <c r="K14" s="148">
        <f t="shared" si="2"/>
        <v>1602</v>
      </c>
      <c r="L14" s="148">
        <f t="shared" si="2"/>
        <v>432</v>
      </c>
      <c r="M14" s="148">
        <f>SUM(M8:M13)</f>
        <v>3528</v>
      </c>
      <c r="S14" s="109">
        <f>SUM(S8:S13)</f>
        <v>5</v>
      </c>
      <c r="T14" s="134">
        <f t="shared" si="0"/>
        <v>8.3333333333333329E-2</v>
      </c>
      <c r="U14" s="321"/>
      <c r="V14" s="147">
        <f>SUM(V8:V13)</f>
        <v>2352</v>
      </c>
      <c r="W14" s="134">
        <f>SUM(W8:W13)</f>
        <v>1.3066666666666666</v>
      </c>
      <c r="X14" s="314"/>
      <c r="Y14" s="1"/>
      <c r="Z14" s="1"/>
      <c r="AA14" s="1"/>
      <c r="AB14" s="1"/>
      <c r="AC14" s="1"/>
      <c r="AD14" s="1"/>
      <c r="AE14" s="1"/>
      <c r="AF14" s="1"/>
      <c r="AG14" s="1"/>
      <c r="AH14" s="1"/>
      <c r="AI14" s="1"/>
      <c r="AJ14" s="1"/>
      <c r="AK14" s="1"/>
      <c r="AL14" s="1"/>
      <c r="AM14" s="1"/>
    </row>
    <row r="15" spans="2:39" x14ac:dyDescent="0.25">
      <c r="B15" s="29"/>
      <c r="S15" s="19" t="s">
        <v>290</v>
      </c>
      <c r="W15" s="322">
        <f>W14-S14</f>
        <v>-3.6933333333333334</v>
      </c>
      <c r="X15" s="314"/>
      <c r="Y15" s="1"/>
      <c r="Z15" s="1"/>
      <c r="AA15" s="1"/>
      <c r="AB15" s="1"/>
      <c r="AC15" s="1"/>
      <c r="AD15" s="1"/>
      <c r="AE15" s="1"/>
      <c r="AF15" s="1"/>
      <c r="AG15" s="1"/>
      <c r="AH15" s="1"/>
      <c r="AI15" s="1"/>
      <c r="AJ15" s="1"/>
      <c r="AK15" s="1"/>
      <c r="AL15" s="1"/>
      <c r="AM15" s="1"/>
    </row>
    <row r="16" spans="2:39" x14ac:dyDescent="0.25">
      <c r="B16" s="323"/>
      <c r="C16" s="114"/>
      <c r="D16" s="114"/>
      <c r="E16" s="114"/>
      <c r="F16" s="114"/>
      <c r="G16" s="114"/>
      <c r="H16" s="114"/>
      <c r="I16" s="114"/>
      <c r="J16" s="114"/>
      <c r="K16" s="114"/>
      <c r="L16" s="114"/>
      <c r="M16" s="114"/>
      <c r="N16" s="114"/>
      <c r="O16" s="114"/>
      <c r="P16" s="114"/>
      <c r="Q16" s="114"/>
      <c r="R16" s="114"/>
      <c r="S16" s="114"/>
      <c r="T16" s="114"/>
      <c r="U16" s="114"/>
      <c r="V16" s="114"/>
      <c r="W16" s="114"/>
      <c r="X16" s="314"/>
      <c r="Y16" s="1"/>
      <c r="Z16" s="1"/>
      <c r="AA16" s="1"/>
      <c r="AB16" s="1"/>
      <c r="AC16" s="1"/>
      <c r="AD16" s="1"/>
      <c r="AE16" s="1"/>
      <c r="AF16" s="1"/>
      <c r="AG16" s="1"/>
      <c r="AH16" s="1"/>
      <c r="AI16" s="1"/>
      <c r="AJ16" s="1"/>
      <c r="AK16" s="1"/>
      <c r="AL16" s="1"/>
      <c r="AM16" s="1"/>
    </row>
    <row r="17" spans="2:39" ht="42" customHeight="1" x14ac:dyDescent="0.25">
      <c r="B17" s="29"/>
      <c r="C17" s="324">
        <v>1</v>
      </c>
      <c r="G17" s="139" t="s">
        <v>108</v>
      </c>
      <c r="I17" s="412" t="s">
        <v>306</v>
      </c>
      <c r="J17" s="413"/>
      <c r="K17" s="413"/>
      <c r="L17" s="413"/>
      <c r="M17" s="413"/>
      <c r="N17" s="413"/>
      <c r="O17" s="413"/>
      <c r="P17" s="413"/>
      <c r="Q17" s="413"/>
      <c r="R17" s="413"/>
      <c r="S17" s="413"/>
      <c r="T17" s="414"/>
      <c r="U17" s="325"/>
      <c r="X17" s="314"/>
      <c r="Y17" s="1"/>
      <c r="Z17" s="1"/>
      <c r="AA17" s="1"/>
      <c r="AB17" s="1"/>
      <c r="AC17" s="1"/>
      <c r="AD17" s="1"/>
      <c r="AE17" s="1"/>
      <c r="AF17" s="1"/>
      <c r="AG17" s="1"/>
      <c r="AH17" s="1"/>
      <c r="AI17" s="1"/>
      <c r="AJ17" s="1"/>
      <c r="AK17" s="1"/>
      <c r="AL17" s="1"/>
      <c r="AM17" s="1"/>
    </row>
    <row r="18" spans="2:39" ht="14.25" customHeight="1" x14ac:dyDescent="0.3">
      <c r="B18" s="29"/>
      <c r="G18" s="23"/>
      <c r="I18" s="310"/>
      <c r="J18" s="113"/>
      <c r="K18" s="325"/>
      <c r="L18" s="325"/>
      <c r="M18" s="325"/>
      <c r="N18" s="113"/>
      <c r="O18" s="325"/>
      <c r="P18" s="325"/>
      <c r="Q18" s="325"/>
      <c r="R18" s="113"/>
      <c r="S18" s="325"/>
      <c r="T18" s="325"/>
      <c r="U18" s="325"/>
      <c r="X18" s="314"/>
      <c r="Y18" s="1"/>
      <c r="Z18" s="1"/>
      <c r="AA18" s="1"/>
      <c r="AB18" s="1"/>
      <c r="AC18" s="1"/>
      <c r="AD18" s="1"/>
      <c r="AE18" s="1"/>
      <c r="AF18" s="1"/>
      <c r="AG18" s="1"/>
      <c r="AH18" s="1"/>
      <c r="AI18" s="1"/>
      <c r="AJ18" s="1"/>
      <c r="AK18" s="1"/>
      <c r="AL18" s="1"/>
      <c r="AM18" s="1"/>
    </row>
    <row r="19" spans="2:39" ht="18.75" x14ac:dyDescent="0.3">
      <c r="B19" s="29"/>
      <c r="G19" s="23" t="str">
        <f>G8</f>
        <v>&lt;Course Leader&gt;</v>
      </c>
      <c r="I19" s="94" t="s">
        <v>109</v>
      </c>
      <c r="J19" s="121">
        <f>$O$8</f>
        <v>60</v>
      </c>
      <c r="K19" s="94"/>
      <c r="M19" s="94" t="s">
        <v>95</v>
      </c>
      <c r="N19" s="137">
        <f>$P$8</f>
        <v>1</v>
      </c>
      <c r="P19" t="s">
        <v>110</v>
      </c>
      <c r="R19" s="138">
        <f>$Q$8</f>
        <v>0</v>
      </c>
      <c r="X19" s="314"/>
      <c r="Y19" s="1"/>
      <c r="Z19" s="1"/>
      <c r="AA19" s="1"/>
      <c r="AB19" s="1"/>
      <c r="AC19" s="1"/>
      <c r="AD19" s="1"/>
      <c r="AE19" s="1"/>
      <c r="AF19" s="1"/>
      <c r="AG19" s="1"/>
      <c r="AH19" s="1"/>
      <c r="AI19" s="1"/>
      <c r="AJ19" s="1"/>
      <c r="AK19" s="1"/>
      <c r="AL19" s="1"/>
      <c r="AM19" s="1"/>
    </row>
    <row r="20" spans="2:39" x14ac:dyDescent="0.25">
      <c r="B20" s="29"/>
      <c r="X20" s="314"/>
      <c r="Y20" s="1"/>
      <c r="Z20" s="1"/>
      <c r="AA20" s="1"/>
      <c r="AB20" s="1"/>
      <c r="AC20" s="1"/>
      <c r="AD20" s="1"/>
      <c r="AE20" s="1"/>
      <c r="AF20" s="1"/>
      <c r="AG20" s="1"/>
      <c r="AH20" s="1"/>
      <c r="AI20" s="1"/>
      <c r="AJ20" s="1"/>
      <c r="AK20" s="1"/>
      <c r="AL20" s="1"/>
      <c r="AM20" s="1"/>
    </row>
    <row r="21" spans="2:39" ht="18.75" x14ac:dyDescent="0.3">
      <c r="B21" s="29"/>
      <c r="E21" s="23" t="s">
        <v>39</v>
      </c>
      <c r="G21" s="101" t="s">
        <v>104</v>
      </c>
      <c r="H21" t="s">
        <v>96</v>
      </c>
      <c r="X21" s="314"/>
      <c r="Y21" s="1"/>
      <c r="Z21" s="1"/>
      <c r="AA21" s="1"/>
      <c r="AB21" s="1"/>
      <c r="AC21" s="1"/>
      <c r="AD21" s="1"/>
      <c r="AE21" s="1"/>
      <c r="AF21" s="1"/>
      <c r="AG21" s="1"/>
      <c r="AH21" s="1"/>
      <c r="AI21" s="1"/>
      <c r="AJ21" s="1"/>
      <c r="AK21" s="1"/>
      <c r="AL21" s="1"/>
      <c r="AM21" s="1"/>
    </row>
    <row r="22" spans="2:39" x14ac:dyDescent="0.25">
      <c r="B22" s="29"/>
      <c r="C22" s="353" t="s">
        <v>123</v>
      </c>
      <c r="D22" s="362"/>
      <c r="E22" s="362"/>
      <c r="F22" s="362"/>
      <c r="G22" s="362"/>
      <c r="H22" s="109" t="s">
        <v>91</v>
      </c>
      <c r="I22" s="109" t="s">
        <v>92</v>
      </c>
      <c r="J22" s="109" t="s">
        <v>93</v>
      </c>
      <c r="K22" s="109" t="s">
        <v>94</v>
      </c>
      <c r="L22" s="109" t="s">
        <v>83</v>
      </c>
      <c r="M22" s="109" t="s">
        <v>84</v>
      </c>
      <c r="N22" s="109" t="s">
        <v>85</v>
      </c>
      <c r="O22" s="109" t="s">
        <v>86</v>
      </c>
      <c r="P22" s="109" t="s">
        <v>87</v>
      </c>
      <c r="Q22" s="109" t="s">
        <v>88</v>
      </c>
      <c r="R22" s="109" t="s">
        <v>89</v>
      </c>
      <c r="S22" s="109" t="s">
        <v>90</v>
      </c>
      <c r="T22" s="109" t="s">
        <v>3</v>
      </c>
      <c r="U22" s="136"/>
      <c r="X22" s="314"/>
      <c r="Y22" s="1"/>
      <c r="Z22" s="1"/>
      <c r="AA22" s="1"/>
      <c r="AB22" s="1"/>
      <c r="AC22" s="1"/>
      <c r="AD22" s="1"/>
      <c r="AE22" s="1"/>
      <c r="AF22" s="1"/>
      <c r="AG22" s="1"/>
      <c r="AH22" s="1"/>
      <c r="AI22" s="1"/>
      <c r="AJ22" s="1"/>
      <c r="AK22" s="1"/>
      <c r="AL22" s="1"/>
      <c r="AM22" s="1"/>
    </row>
    <row r="23" spans="2:39" x14ac:dyDescent="0.25">
      <c r="B23" s="29"/>
      <c r="C23" s="409" t="s">
        <v>71</v>
      </c>
      <c r="D23" s="410"/>
      <c r="E23" s="410"/>
      <c r="F23" s="410"/>
      <c r="G23" s="410"/>
      <c r="H23" s="107">
        <v>59</v>
      </c>
      <c r="I23" s="108"/>
      <c r="J23" s="108"/>
      <c r="K23" s="108"/>
      <c r="L23" s="108"/>
      <c r="M23" s="108"/>
      <c r="N23" s="108"/>
      <c r="O23" s="108"/>
      <c r="P23" s="108"/>
      <c r="Q23" s="108"/>
      <c r="R23" s="108"/>
      <c r="S23" s="108"/>
      <c r="T23" s="10">
        <f t="shared" ref="T23:T36" si="3">SUM(H23:S23)</f>
        <v>59</v>
      </c>
      <c r="U23" s="5"/>
      <c r="X23" s="314"/>
      <c r="Y23" s="1"/>
      <c r="Z23" s="1"/>
      <c r="AA23" s="1"/>
      <c r="AB23" s="1"/>
      <c r="AC23" s="1"/>
      <c r="AD23" s="1"/>
      <c r="AE23" s="1"/>
      <c r="AF23" s="1"/>
      <c r="AG23" s="1"/>
      <c r="AH23" s="1"/>
      <c r="AI23" s="1"/>
      <c r="AJ23" s="1"/>
      <c r="AK23" s="1"/>
      <c r="AL23" s="1"/>
      <c r="AM23" s="1"/>
    </row>
    <row r="24" spans="2:39" x14ac:dyDescent="0.25">
      <c r="B24" s="29"/>
      <c r="C24" s="409" t="s">
        <v>72</v>
      </c>
      <c r="D24" s="410"/>
      <c r="E24" s="410"/>
      <c r="F24" s="410"/>
      <c r="G24" s="410"/>
      <c r="H24" s="107">
        <v>59</v>
      </c>
      <c r="I24" s="108"/>
      <c r="J24" s="108"/>
      <c r="K24" s="108"/>
      <c r="L24" s="108"/>
      <c r="M24" s="108"/>
      <c r="N24" s="108"/>
      <c r="O24" s="108"/>
      <c r="P24" s="108"/>
      <c r="Q24" s="108"/>
      <c r="R24" s="108"/>
      <c r="S24" s="108"/>
      <c r="T24" s="10">
        <f t="shared" si="3"/>
        <v>59</v>
      </c>
      <c r="U24" s="5"/>
      <c r="X24" s="314"/>
      <c r="Y24" s="1"/>
      <c r="Z24" s="1"/>
      <c r="AA24" s="1"/>
      <c r="AB24" s="1"/>
      <c r="AC24" s="1"/>
      <c r="AD24" s="1"/>
      <c r="AE24" s="1"/>
      <c r="AF24" s="1"/>
      <c r="AG24" s="1"/>
      <c r="AH24" s="1"/>
      <c r="AI24" s="1"/>
      <c r="AJ24" s="1"/>
      <c r="AK24" s="1"/>
      <c r="AL24" s="1"/>
      <c r="AM24" s="1"/>
    </row>
    <row r="25" spans="2:39" x14ac:dyDescent="0.25">
      <c r="B25" s="29"/>
      <c r="C25" s="409" t="s">
        <v>73</v>
      </c>
      <c r="D25" s="410"/>
      <c r="E25" s="410"/>
      <c r="F25" s="410"/>
      <c r="G25" s="410"/>
      <c r="H25" s="107">
        <v>59</v>
      </c>
      <c r="I25" s="108"/>
      <c r="J25" s="108"/>
      <c r="K25" s="108"/>
      <c r="L25" s="108"/>
      <c r="M25" s="108"/>
      <c r="N25" s="108"/>
      <c r="O25" s="108"/>
      <c r="P25" s="108"/>
      <c r="Q25" s="108"/>
      <c r="R25" s="108"/>
      <c r="S25" s="108"/>
      <c r="T25" s="10">
        <f t="shared" si="3"/>
        <v>59</v>
      </c>
      <c r="U25" s="5"/>
      <c r="X25" s="314"/>
      <c r="Y25" s="1"/>
      <c r="Z25" s="1"/>
      <c r="AA25" s="1"/>
      <c r="AB25" s="1"/>
      <c r="AC25" s="1"/>
      <c r="AD25" s="1"/>
      <c r="AE25" s="1"/>
      <c r="AF25" s="1"/>
      <c r="AG25" s="1"/>
      <c r="AH25" s="1"/>
      <c r="AI25" s="1"/>
      <c r="AJ25" s="1"/>
      <c r="AK25" s="1"/>
      <c r="AL25" s="1"/>
      <c r="AM25" s="1"/>
    </row>
    <row r="26" spans="2:39" x14ac:dyDescent="0.25">
      <c r="B26" s="29"/>
      <c r="C26" s="409" t="s">
        <v>74</v>
      </c>
      <c r="D26" s="410"/>
      <c r="E26" s="410"/>
      <c r="F26" s="410"/>
      <c r="G26" s="410"/>
      <c r="H26" s="107"/>
      <c r="I26" s="108"/>
      <c r="J26" s="108"/>
      <c r="K26" s="108">
        <v>59</v>
      </c>
      <c r="L26" s="108"/>
      <c r="M26" s="108"/>
      <c r="N26" s="108"/>
      <c r="O26" s="108"/>
      <c r="P26" s="108"/>
      <c r="Q26" s="108"/>
      <c r="R26" s="108"/>
      <c r="S26" s="108"/>
      <c r="T26" s="10">
        <f t="shared" si="3"/>
        <v>59</v>
      </c>
      <c r="U26" s="5"/>
      <c r="X26" s="314"/>
      <c r="Y26" s="1"/>
      <c r="Z26" s="1"/>
      <c r="AA26" s="1"/>
      <c r="AB26" s="1"/>
      <c r="AC26" s="1"/>
      <c r="AD26" s="1"/>
      <c r="AE26" s="1"/>
      <c r="AF26" s="1"/>
      <c r="AG26" s="1"/>
      <c r="AH26" s="1"/>
      <c r="AI26" s="1"/>
      <c r="AJ26" s="1"/>
      <c r="AK26" s="1"/>
      <c r="AL26" s="1"/>
      <c r="AM26" s="1"/>
    </row>
    <row r="27" spans="2:39" x14ac:dyDescent="0.25">
      <c r="B27" s="29"/>
      <c r="C27" s="409" t="s">
        <v>75</v>
      </c>
      <c r="D27" s="410"/>
      <c r="E27" s="410"/>
      <c r="F27" s="410"/>
      <c r="G27" s="410"/>
      <c r="H27" s="107"/>
      <c r="I27" s="108"/>
      <c r="J27" s="108"/>
      <c r="K27" s="108">
        <v>59</v>
      </c>
      <c r="L27" s="108"/>
      <c r="M27" s="108"/>
      <c r="N27" s="108"/>
      <c r="O27" s="108"/>
      <c r="P27" s="108"/>
      <c r="Q27" s="108"/>
      <c r="R27" s="108"/>
      <c r="S27" s="108"/>
      <c r="T27" s="10">
        <f t="shared" si="3"/>
        <v>59</v>
      </c>
      <c r="U27" s="5"/>
      <c r="X27" s="314"/>
      <c r="Y27" s="1"/>
      <c r="Z27" s="1"/>
      <c r="AA27" s="1"/>
      <c r="AB27" s="1"/>
      <c r="AC27" s="1"/>
      <c r="AD27" s="1"/>
      <c r="AE27" s="1"/>
      <c r="AF27" s="1"/>
      <c r="AG27" s="1"/>
      <c r="AH27" s="1"/>
      <c r="AI27" s="1"/>
      <c r="AJ27" s="1"/>
      <c r="AK27" s="1"/>
      <c r="AL27" s="1"/>
      <c r="AM27" s="1"/>
    </row>
    <row r="28" spans="2:39" x14ac:dyDescent="0.25">
      <c r="B28" s="29"/>
      <c r="C28" s="409" t="s">
        <v>76</v>
      </c>
      <c r="D28" s="410"/>
      <c r="E28" s="410"/>
      <c r="F28" s="410"/>
      <c r="G28" s="410"/>
      <c r="H28" s="107"/>
      <c r="I28" s="108"/>
      <c r="J28" s="108"/>
      <c r="K28" s="108">
        <v>59</v>
      </c>
      <c r="L28" s="108"/>
      <c r="M28" s="108"/>
      <c r="N28" s="108"/>
      <c r="O28" s="108"/>
      <c r="P28" s="108"/>
      <c r="Q28" s="108"/>
      <c r="R28" s="108"/>
      <c r="S28" s="108"/>
      <c r="T28" s="10">
        <f t="shared" si="3"/>
        <v>59</v>
      </c>
      <c r="U28" s="5"/>
      <c r="X28" s="314"/>
      <c r="Y28" s="1"/>
      <c r="Z28" s="1"/>
      <c r="AA28" s="1"/>
      <c r="AB28" s="1"/>
      <c r="AC28" s="1"/>
      <c r="AD28" s="1"/>
      <c r="AE28" s="1"/>
      <c r="AF28" s="1"/>
      <c r="AG28" s="1"/>
      <c r="AH28" s="1"/>
      <c r="AI28" s="1"/>
      <c r="AJ28" s="1"/>
      <c r="AK28" s="1"/>
      <c r="AL28" s="1"/>
      <c r="AM28" s="1"/>
    </row>
    <row r="29" spans="2:39" x14ac:dyDescent="0.25">
      <c r="B29" s="29"/>
      <c r="C29" s="409" t="s">
        <v>77</v>
      </c>
      <c r="D29" s="410"/>
      <c r="E29" s="410"/>
      <c r="F29" s="410"/>
      <c r="G29" s="410"/>
      <c r="H29" s="107"/>
      <c r="I29" s="108"/>
      <c r="J29" s="108"/>
      <c r="K29" s="108"/>
      <c r="L29" s="108"/>
      <c r="M29" s="108"/>
      <c r="N29" s="108">
        <v>59</v>
      </c>
      <c r="O29" s="108"/>
      <c r="P29" s="108"/>
      <c r="Q29" s="108"/>
      <c r="R29" s="108"/>
      <c r="S29" s="108"/>
      <c r="T29" s="10">
        <f t="shared" si="3"/>
        <v>59</v>
      </c>
      <c r="U29" s="5"/>
      <c r="X29" s="314"/>
      <c r="Y29" s="1"/>
      <c r="Z29" s="1"/>
      <c r="AA29" s="1"/>
      <c r="AB29" s="1"/>
      <c r="AC29" s="1"/>
      <c r="AD29" s="1"/>
      <c r="AE29" s="1"/>
      <c r="AF29" s="1"/>
      <c r="AG29" s="1"/>
      <c r="AH29" s="1"/>
      <c r="AI29" s="1"/>
      <c r="AJ29" s="1"/>
      <c r="AK29" s="1"/>
      <c r="AL29" s="1"/>
      <c r="AM29" s="1"/>
    </row>
    <row r="30" spans="2:39" x14ac:dyDescent="0.25">
      <c r="B30" s="29"/>
      <c r="C30" s="409" t="s">
        <v>78</v>
      </c>
      <c r="D30" s="410"/>
      <c r="E30" s="410"/>
      <c r="F30" s="410"/>
      <c r="G30" s="410"/>
      <c r="H30" s="107"/>
      <c r="I30" s="108"/>
      <c r="J30" s="108"/>
      <c r="K30" s="108"/>
      <c r="L30" s="108"/>
      <c r="M30" s="108"/>
      <c r="N30" s="108">
        <v>59</v>
      </c>
      <c r="O30" s="108"/>
      <c r="P30" s="108"/>
      <c r="Q30" s="108"/>
      <c r="R30" s="108"/>
      <c r="S30" s="108"/>
      <c r="T30" s="10">
        <f t="shared" si="3"/>
        <v>59</v>
      </c>
      <c r="U30" s="5"/>
      <c r="X30" s="314"/>
      <c r="Y30" s="1"/>
      <c r="Z30" s="1"/>
      <c r="AA30" s="1"/>
      <c r="AB30" s="1"/>
      <c r="AC30" s="1"/>
      <c r="AD30" s="1"/>
      <c r="AE30" s="1"/>
      <c r="AF30" s="1"/>
      <c r="AG30" s="1"/>
      <c r="AH30" s="1"/>
      <c r="AI30" s="1"/>
      <c r="AJ30" s="1"/>
      <c r="AK30" s="1"/>
      <c r="AL30" s="1"/>
      <c r="AM30" s="1"/>
    </row>
    <row r="31" spans="2:39" x14ac:dyDescent="0.25">
      <c r="B31" s="29"/>
      <c r="C31" s="409" t="s">
        <v>79</v>
      </c>
      <c r="D31" s="410"/>
      <c r="E31" s="410"/>
      <c r="F31" s="410"/>
      <c r="G31" s="410"/>
      <c r="H31" s="107"/>
      <c r="I31" s="108"/>
      <c r="J31" s="108"/>
      <c r="K31" s="108"/>
      <c r="L31" s="108"/>
      <c r="M31" s="108"/>
      <c r="N31" s="108">
        <v>59</v>
      </c>
      <c r="O31" s="108"/>
      <c r="P31" s="108"/>
      <c r="Q31" s="108"/>
      <c r="R31" s="108"/>
      <c r="S31" s="108"/>
      <c r="T31" s="10">
        <f t="shared" si="3"/>
        <v>59</v>
      </c>
      <c r="U31" s="5"/>
      <c r="X31" s="314"/>
      <c r="Y31" s="1"/>
      <c r="Z31" s="1"/>
      <c r="AA31" s="1"/>
      <c r="AB31" s="1"/>
      <c r="AC31" s="1"/>
      <c r="AD31" s="1"/>
      <c r="AE31" s="1"/>
      <c r="AF31" s="1"/>
      <c r="AG31" s="1"/>
      <c r="AH31" s="1"/>
      <c r="AI31" s="1"/>
      <c r="AJ31" s="1"/>
      <c r="AK31" s="1"/>
      <c r="AL31" s="1"/>
      <c r="AM31" s="1"/>
    </row>
    <row r="32" spans="2:39" x14ac:dyDescent="0.25">
      <c r="B32" s="29"/>
      <c r="C32" s="409" t="s">
        <v>80</v>
      </c>
      <c r="D32" s="410"/>
      <c r="E32" s="410"/>
      <c r="F32" s="410"/>
      <c r="G32" s="410"/>
      <c r="H32" s="107"/>
      <c r="I32" s="108"/>
      <c r="J32" s="108"/>
      <c r="K32" s="108"/>
      <c r="L32" s="108"/>
      <c r="M32" s="108"/>
      <c r="N32" s="108"/>
      <c r="O32" s="108"/>
      <c r="P32" s="108"/>
      <c r="Q32" s="108"/>
      <c r="R32" s="108"/>
      <c r="S32" s="108"/>
      <c r="T32" s="10">
        <f t="shared" si="3"/>
        <v>0</v>
      </c>
      <c r="U32" s="5"/>
      <c r="X32" s="314"/>
      <c r="Y32" s="1"/>
      <c r="Z32" s="1"/>
      <c r="AA32" s="1"/>
      <c r="AB32" s="1"/>
      <c r="AC32" s="1"/>
      <c r="AD32" s="1"/>
      <c r="AE32" s="1"/>
      <c r="AF32" s="1"/>
      <c r="AG32" s="1"/>
      <c r="AH32" s="1"/>
      <c r="AI32" s="1"/>
      <c r="AJ32" s="1"/>
      <c r="AK32" s="1"/>
      <c r="AL32" s="1"/>
      <c r="AM32" s="1"/>
    </row>
    <row r="33" spans="2:39" x14ac:dyDescent="0.25">
      <c r="B33" s="29"/>
      <c r="C33" s="409" t="s">
        <v>81</v>
      </c>
      <c r="D33" s="410"/>
      <c r="E33" s="410"/>
      <c r="F33" s="410"/>
      <c r="G33" s="410"/>
      <c r="H33" s="107"/>
      <c r="I33" s="108"/>
      <c r="J33" s="108"/>
      <c r="K33" s="108"/>
      <c r="L33" s="108"/>
      <c r="M33" s="108"/>
      <c r="N33" s="108"/>
      <c r="O33" s="108"/>
      <c r="P33" s="108"/>
      <c r="Q33" s="108"/>
      <c r="R33" s="108"/>
      <c r="S33" s="108"/>
      <c r="T33" s="10">
        <f t="shared" si="3"/>
        <v>0</v>
      </c>
      <c r="U33" s="5"/>
      <c r="X33" s="314"/>
      <c r="Y33" s="1"/>
      <c r="Z33" s="1"/>
      <c r="AA33" s="1"/>
      <c r="AB33" s="1"/>
      <c r="AC33" s="1"/>
      <c r="AD33" s="1"/>
      <c r="AE33" s="1"/>
      <c r="AF33" s="1"/>
      <c r="AG33" s="1"/>
      <c r="AH33" s="1"/>
      <c r="AI33" s="1"/>
      <c r="AJ33" s="1"/>
      <c r="AK33" s="1"/>
      <c r="AL33" s="1"/>
      <c r="AM33" s="1"/>
    </row>
    <row r="34" spans="2:39" x14ac:dyDescent="0.25">
      <c r="B34" s="29"/>
      <c r="C34" s="409" t="s">
        <v>82</v>
      </c>
      <c r="D34" s="410"/>
      <c r="E34" s="410"/>
      <c r="F34" s="410"/>
      <c r="G34" s="410"/>
      <c r="H34" s="107"/>
      <c r="I34" s="108"/>
      <c r="J34" s="108"/>
      <c r="K34" s="108"/>
      <c r="L34" s="108"/>
      <c r="M34" s="108"/>
      <c r="N34" s="108"/>
      <c r="O34" s="108"/>
      <c r="P34" s="108"/>
      <c r="Q34" s="108"/>
      <c r="R34" s="108"/>
      <c r="S34" s="108"/>
      <c r="T34" s="10">
        <f t="shared" si="3"/>
        <v>0</v>
      </c>
      <c r="U34" s="5"/>
      <c r="X34" s="314"/>
      <c r="Y34" s="1"/>
      <c r="Z34" s="1"/>
      <c r="AA34" s="1"/>
      <c r="AB34" s="1"/>
      <c r="AC34" s="1"/>
      <c r="AD34" s="1"/>
      <c r="AE34" s="1"/>
      <c r="AF34" s="1"/>
      <c r="AG34" s="1"/>
      <c r="AH34" s="1"/>
      <c r="AI34" s="1"/>
      <c r="AJ34" s="1"/>
      <c r="AK34" s="1"/>
      <c r="AL34" s="1"/>
      <c r="AM34" s="1"/>
    </row>
    <row r="35" spans="2:39" x14ac:dyDescent="0.25">
      <c r="B35" s="29"/>
      <c r="H35" s="5"/>
      <c r="T35" s="5"/>
      <c r="U35" s="5"/>
      <c r="V35" s="326" t="s">
        <v>167</v>
      </c>
      <c r="X35" s="314"/>
      <c r="Y35" s="1"/>
      <c r="Z35" s="1"/>
      <c r="AA35" s="1"/>
      <c r="AB35" s="1"/>
      <c r="AC35" s="1"/>
      <c r="AD35" s="1"/>
      <c r="AE35" s="1"/>
      <c r="AF35" s="1"/>
      <c r="AG35" s="1"/>
      <c r="AH35" s="1"/>
      <c r="AI35" s="1"/>
      <c r="AJ35" s="1"/>
      <c r="AK35" s="1"/>
      <c r="AL35" s="1"/>
      <c r="AM35" s="1"/>
    </row>
    <row r="36" spans="2:39" x14ac:dyDescent="0.25">
      <c r="B36" s="29"/>
      <c r="G36" s="100" t="s">
        <v>105</v>
      </c>
      <c r="H36" s="10">
        <f>SUM(H23:H35)</f>
        <v>177</v>
      </c>
      <c r="I36" s="10">
        <f t="shared" ref="I36:S36" si="4">SUM(I23:I35)</f>
        <v>0</v>
      </c>
      <c r="J36" s="10">
        <f t="shared" si="4"/>
        <v>0</v>
      </c>
      <c r="K36" s="10">
        <f t="shared" si="4"/>
        <v>177</v>
      </c>
      <c r="L36" s="10">
        <f t="shared" si="4"/>
        <v>0</v>
      </c>
      <c r="M36" s="10">
        <f t="shared" si="4"/>
        <v>0</v>
      </c>
      <c r="N36" s="10">
        <f t="shared" si="4"/>
        <v>177</v>
      </c>
      <c r="O36" s="10">
        <f t="shared" si="4"/>
        <v>0</v>
      </c>
      <c r="P36" s="10">
        <f t="shared" si="4"/>
        <v>0</v>
      </c>
      <c r="Q36" s="10">
        <f t="shared" si="4"/>
        <v>0</v>
      </c>
      <c r="R36" s="10">
        <f t="shared" si="4"/>
        <v>0</v>
      </c>
      <c r="S36" s="10">
        <f t="shared" si="4"/>
        <v>0</v>
      </c>
      <c r="T36" s="10">
        <f t="shared" si="3"/>
        <v>531</v>
      </c>
      <c r="U36" s="5"/>
      <c r="V36" s="327" t="s">
        <v>168</v>
      </c>
      <c r="X36" s="314"/>
      <c r="Y36" s="1"/>
      <c r="Z36" s="1"/>
      <c r="AA36" s="1"/>
      <c r="AB36" s="1"/>
      <c r="AC36" s="1"/>
      <c r="AD36" s="1"/>
      <c r="AE36" s="1"/>
      <c r="AF36" s="1"/>
      <c r="AG36" s="1"/>
      <c r="AH36" s="1"/>
      <c r="AI36" s="1"/>
      <c r="AJ36" s="1"/>
      <c r="AK36" s="1"/>
      <c r="AL36" s="1"/>
      <c r="AM36" s="1"/>
    </row>
    <row r="37" spans="2:39" x14ac:dyDescent="0.25">
      <c r="B37" s="29"/>
      <c r="G37" s="106" t="s">
        <v>112</v>
      </c>
      <c r="H37" s="10">
        <f>H36*$P$8</f>
        <v>177</v>
      </c>
      <c r="I37" s="10">
        <f t="shared" ref="I37:S37" si="5">I36*$P$8</f>
        <v>0</v>
      </c>
      <c r="J37" s="10">
        <f t="shared" si="5"/>
        <v>0</v>
      </c>
      <c r="K37" s="10">
        <f t="shared" si="5"/>
        <v>177</v>
      </c>
      <c r="L37" s="10">
        <f t="shared" si="5"/>
        <v>0</v>
      </c>
      <c r="M37" s="10">
        <f t="shared" si="5"/>
        <v>0</v>
      </c>
      <c r="N37" s="10">
        <f t="shared" si="5"/>
        <v>177</v>
      </c>
      <c r="O37" s="10">
        <f t="shared" si="5"/>
        <v>0</v>
      </c>
      <c r="P37" s="10">
        <f t="shared" si="5"/>
        <v>0</v>
      </c>
      <c r="Q37" s="10">
        <f t="shared" si="5"/>
        <v>0</v>
      </c>
      <c r="R37" s="10">
        <f t="shared" si="5"/>
        <v>0</v>
      </c>
      <c r="S37" s="10">
        <f t="shared" si="5"/>
        <v>0</v>
      </c>
      <c r="T37" s="10">
        <f>SUM(H37:S37)</f>
        <v>531</v>
      </c>
      <c r="U37" s="5"/>
      <c r="V37" s="21">
        <f>'C Staff Rates &amp; Roles'!$L$13</f>
        <v>1800</v>
      </c>
      <c r="X37" s="314"/>
      <c r="Y37" s="1"/>
      <c r="Z37" s="1"/>
      <c r="AA37" s="1"/>
      <c r="AB37" s="1"/>
      <c r="AC37" s="1"/>
      <c r="AD37" s="1"/>
      <c r="AE37" s="1"/>
      <c r="AF37" s="1"/>
      <c r="AG37" s="1"/>
      <c r="AH37" s="1"/>
      <c r="AI37" s="1"/>
      <c r="AJ37" s="1"/>
      <c r="AK37" s="1"/>
      <c r="AL37" s="1"/>
      <c r="AM37" s="1"/>
    </row>
    <row r="38" spans="2:39" x14ac:dyDescent="0.25">
      <c r="B38" s="29"/>
      <c r="G38" s="100" t="s">
        <v>111</v>
      </c>
      <c r="H38" s="10">
        <f>H36*$Q$8</f>
        <v>0</v>
      </c>
      <c r="I38" s="10">
        <f t="shared" ref="I38:S38" si="6">I36*$Q$8</f>
        <v>0</v>
      </c>
      <c r="J38" s="10">
        <f t="shared" si="6"/>
        <v>0</v>
      </c>
      <c r="K38" s="10">
        <f t="shared" si="6"/>
        <v>0</v>
      </c>
      <c r="L38" s="10">
        <f t="shared" si="6"/>
        <v>0</v>
      </c>
      <c r="M38" s="10">
        <f t="shared" si="6"/>
        <v>0</v>
      </c>
      <c r="N38" s="10">
        <f t="shared" si="6"/>
        <v>0</v>
      </c>
      <c r="O38" s="10">
        <f t="shared" si="6"/>
        <v>0</v>
      </c>
      <c r="P38" s="10">
        <f t="shared" si="6"/>
        <v>0</v>
      </c>
      <c r="Q38" s="10">
        <f t="shared" si="6"/>
        <v>0</v>
      </c>
      <c r="R38" s="10">
        <f t="shared" si="6"/>
        <v>0</v>
      </c>
      <c r="S38" s="10">
        <f t="shared" si="6"/>
        <v>0</v>
      </c>
      <c r="T38" s="10">
        <f>SUM(H38:S38)</f>
        <v>0</v>
      </c>
      <c r="U38" s="5"/>
      <c r="X38" s="314"/>
      <c r="Y38" s="1"/>
      <c r="Z38" s="1"/>
      <c r="AA38" s="1"/>
      <c r="AB38" s="1"/>
      <c r="AC38" s="1"/>
      <c r="AD38" s="1"/>
      <c r="AE38" s="1"/>
      <c r="AF38" s="1"/>
      <c r="AG38" s="1"/>
      <c r="AH38" s="1"/>
      <c r="AI38" s="1"/>
      <c r="AJ38" s="1"/>
      <c r="AK38" s="1"/>
      <c r="AL38" s="1"/>
      <c r="AM38" s="1"/>
    </row>
    <row r="39" spans="2:39" x14ac:dyDescent="0.25">
      <c r="B39" s="29"/>
      <c r="G39" s="100" t="s">
        <v>117</v>
      </c>
      <c r="H39" s="10">
        <f>SUM(H36:H38)</f>
        <v>354</v>
      </c>
      <c r="I39" s="10">
        <f t="shared" ref="I39" si="7">SUM(I36:I38)</f>
        <v>0</v>
      </c>
      <c r="J39" s="10">
        <f t="shared" ref="J39" si="8">SUM(J36:J38)</f>
        <v>0</v>
      </c>
      <c r="K39" s="10">
        <f t="shared" ref="K39" si="9">SUM(K36:K38)</f>
        <v>354</v>
      </c>
      <c r="L39" s="10">
        <f t="shared" ref="L39" si="10">SUM(L36:L38)</f>
        <v>0</v>
      </c>
      <c r="M39" s="10">
        <f t="shared" ref="M39" si="11">SUM(M36:M38)</f>
        <v>0</v>
      </c>
      <c r="N39" s="10">
        <f t="shared" ref="N39" si="12">SUM(N36:N38)</f>
        <v>354</v>
      </c>
      <c r="O39" s="10">
        <f t="shared" ref="O39" si="13">SUM(O36:O38)</f>
        <v>0</v>
      </c>
      <c r="P39" s="10">
        <f t="shared" ref="P39" si="14">SUM(P36:P38)</f>
        <v>0</v>
      </c>
      <c r="Q39" s="10">
        <f t="shared" ref="Q39" si="15">SUM(Q36:Q38)</f>
        <v>0</v>
      </c>
      <c r="R39" s="10">
        <f t="shared" ref="R39" si="16">SUM(R36:R38)</f>
        <v>0</v>
      </c>
      <c r="S39" s="10">
        <f t="shared" ref="S39" si="17">SUM(S36:S38)</f>
        <v>0</v>
      </c>
      <c r="T39" s="104">
        <f>SUM(T36:T38)</f>
        <v>1062</v>
      </c>
      <c r="U39" s="105"/>
      <c r="V39" s="141">
        <f>T39/V37</f>
        <v>0.59</v>
      </c>
      <c r="X39" s="314"/>
      <c r="Y39" s="1"/>
      <c r="Z39" s="1"/>
      <c r="AA39" s="1"/>
      <c r="AB39" s="1"/>
      <c r="AC39" s="1"/>
      <c r="AD39" s="1"/>
      <c r="AE39" s="1"/>
      <c r="AF39" s="1"/>
      <c r="AG39" s="1"/>
      <c r="AH39" s="1"/>
      <c r="AI39" s="1"/>
      <c r="AJ39" s="1"/>
      <c r="AK39" s="1"/>
      <c r="AL39" s="1"/>
      <c r="AM39" s="1"/>
    </row>
    <row r="40" spans="2:39" x14ac:dyDescent="0.25">
      <c r="B40" s="29"/>
      <c r="X40" s="314"/>
      <c r="Y40" s="1"/>
      <c r="Z40" s="1"/>
      <c r="AA40" s="1"/>
      <c r="AB40" s="1"/>
      <c r="AC40" s="1"/>
      <c r="AD40" s="1"/>
      <c r="AE40" s="1"/>
      <c r="AF40" s="1"/>
      <c r="AG40" s="1"/>
      <c r="AH40" s="1"/>
      <c r="AI40" s="1"/>
      <c r="AJ40" s="1"/>
      <c r="AK40" s="1"/>
      <c r="AL40" s="1"/>
      <c r="AM40" s="1"/>
    </row>
    <row r="41" spans="2:39" ht="18.75" x14ac:dyDescent="0.3">
      <c r="B41" s="29"/>
      <c r="E41" s="23" t="s">
        <v>40</v>
      </c>
      <c r="G41" s="101" t="s">
        <v>113</v>
      </c>
      <c r="I41" s="94" t="s">
        <v>109</v>
      </c>
      <c r="J41" s="101">
        <f>$O$8</f>
        <v>60</v>
      </c>
      <c r="K41" s="94"/>
      <c r="M41" s="94" t="s">
        <v>95</v>
      </c>
      <c r="N41" s="20">
        <f>$P$8</f>
        <v>1</v>
      </c>
      <c r="P41" t="s">
        <v>110</v>
      </c>
      <c r="R41" s="121">
        <f>$Q$8</f>
        <v>0</v>
      </c>
      <c r="X41" s="314"/>
      <c r="Y41" s="1"/>
      <c r="Z41" s="1"/>
      <c r="AA41" s="1"/>
      <c r="AB41" s="1"/>
      <c r="AC41" s="1"/>
      <c r="AD41" s="1"/>
      <c r="AE41" s="1"/>
      <c r="AF41" s="1"/>
      <c r="AG41" s="1"/>
      <c r="AH41" s="1"/>
      <c r="AI41" s="1"/>
      <c r="AJ41" s="1"/>
      <c r="AK41" s="1"/>
      <c r="AL41" s="1"/>
      <c r="AM41" s="1"/>
    </row>
    <row r="42" spans="2:39" x14ac:dyDescent="0.25">
      <c r="B42" s="29"/>
      <c r="C42" s="353" t="s">
        <v>123</v>
      </c>
      <c r="D42" s="362"/>
      <c r="E42" s="362"/>
      <c r="F42" s="362"/>
      <c r="G42" s="362"/>
      <c r="H42" s="109" t="s">
        <v>91</v>
      </c>
      <c r="I42" s="109" t="s">
        <v>92</v>
      </c>
      <c r="J42" s="109" t="s">
        <v>93</v>
      </c>
      <c r="K42" s="109" t="s">
        <v>94</v>
      </c>
      <c r="L42" s="109" t="s">
        <v>83</v>
      </c>
      <c r="M42" s="109" t="s">
        <v>84</v>
      </c>
      <c r="N42" s="109" t="s">
        <v>85</v>
      </c>
      <c r="O42" s="109" t="s">
        <v>86</v>
      </c>
      <c r="P42" s="109" t="s">
        <v>87</v>
      </c>
      <c r="Q42" s="109" t="s">
        <v>88</v>
      </c>
      <c r="R42" s="109" t="s">
        <v>89</v>
      </c>
      <c r="S42" s="109" t="s">
        <v>90</v>
      </c>
      <c r="T42" s="109" t="s">
        <v>3</v>
      </c>
      <c r="U42" s="136"/>
      <c r="X42" s="314"/>
      <c r="Y42" s="1"/>
      <c r="Z42" s="1"/>
      <c r="AA42" s="1"/>
      <c r="AB42" s="1"/>
      <c r="AC42" s="1"/>
      <c r="AD42" s="1"/>
      <c r="AE42" s="1"/>
      <c r="AF42" s="1"/>
      <c r="AG42" s="1"/>
      <c r="AH42" s="1"/>
      <c r="AI42" s="1"/>
      <c r="AJ42" s="1"/>
      <c r="AK42" s="1"/>
      <c r="AL42" s="1"/>
      <c r="AM42" s="1"/>
    </row>
    <row r="43" spans="2:39" x14ac:dyDescent="0.25">
      <c r="B43" s="29"/>
      <c r="C43" s="409" t="s">
        <v>71</v>
      </c>
      <c r="D43" s="410"/>
      <c r="E43" s="410"/>
      <c r="F43" s="410"/>
      <c r="G43" s="410"/>
      <c r="H43" s="107">
        <v>59</v>
      </c>
      <c r="I43" s="108"/>
      <c r="J43" s="108"/>
      <c r="K43" s="108"/>
      <c r="L43" s="108"/>
      <c r="M43" s="108"/>
      <c r="N43" s="108"/>
      <c r="O43" s="108"/>
      <c r="P43" s="108"/>
      <c r="Q43" s="108"/>
      <c r="R43" s="108"/>
      <c r="S43" s="108"/>
      <c r="T43" s="10">
        <f t="shared" ref="T43:T54" si="18">SUM(H43:S43)</f>
        <v>59</v>
      </c>
      <c r="U43" s="5"/>
      <c r="X43" s="314"/>
      <c r="Y43" s="1"/>
      <c r="Z43" s="1"/>
      <c r="AA43" s="1"/>
      <c r="AB43" s="1"/>
      <c r="AC43" s="1"/>
      <c r="AD43" s="1"/>
      <c r="AE43" s="1"/>
      <c r="AF43" s="1"/>
      <c r="AG43" s="1"/>
      <c r="AH43" s="1"/>
      <c r="AI43" s="1"/>
      <c r="AJ43" s="1"/>
      <c r="AK43" s="1"/>
      <c r="AL43" s="1"/>
      <c r="AM43" s="1"/>
    </row>
    <row r="44" spans="2:39" x14ac:dyDescent="0.25">
      <c r="B44" s="29"/>
      <c r="C44" s="409" t="s">
        <v>72</v>
      </c>
      <c r="D44" s="410"/>
      <c r="E44" s="410"/>
      <c r="F44" s="410"/>
      <c r="G44" s="410"/>
      <c r="H44" s="107">
        <v>59</v>
      </c>
      <c r="I44" s="108"/>
      <c r="J44" s="108"/>
      <c r="K44" s="108"/>
      <c r="L44" s="108"/>
      <c r="M44" s="108"/>
      <c r="N44" s="108"/>
      <c r="O44" s="108"/>
      <c r="P44" s="108"/>
      <c r="Q44" s="108"/>
      <c r="R44" s="108"/>
      <c r="S44" s="108"/>
      <c r="T44" s="10">
        <f t="shared" si="18"/>
        <v>59</v>
      </c>
      <c r="U44" s="5"/>
      <c r="X44" s="314"/>
      <c r="Y44" s="1"/>
      <c r="Z44" s="1"/>
      <c r="AA44" s="1"/>
      <c r="AB44" s="1"/>
      <c r="AC44" s="1"/>
      <c r="AD44" s="1"/>
      <c r="AE44" s="1"/>
      <c r="AF44" s="1"/>
      <c r="AG44" s="1"/>
      <c r="AH44" s="1"/>
      <c r="AI44" s="1"/>
      <c r="AJ44" s="1"/>
      <c r="AK44" s="1"/>
      <c r="AL44" s="1"/>
      <c r="AM44" s="1"/>
    </row>
    <row r="45" spans="2:39" x14ac:dyDescent="0.25">
      <c r="B45" s="29"/>
      <c r="C45" s="409" t="s">
        <v>73</v>
      </c>
      <c r="D45" s="410"/>
      <c r="E45" s="410"/>
      <c r="F45" s="410"/>
      <c r="G45" s="410"/>
      <c r="H45" s="107">
        <v>59</v>
      </c>
      <c r="I45" s="108"/>
      <c r="J45" s="108"/>
      <c r="K45" s="108"/>
      <c r="L45" s="108"/>
      <c r="M45" s="108"/>
      <c r="N45" s="108"/>
      <c r="O45" s="108"/>
      <c r="P45" s="108"/>
      <c r="Q45" s="108"/>
      <c r="R45" s="108"/>
      <c r="S45" s="108"/>
      <c r="T45" s="10">
        <f t="shared" si="18"/>
        <v>59</v>
      </c>
      <c r="U45" s="5"/>
      <c r="X45" s="314"/>
      <c r="Y45" s="1"/>
      <c r="Z45" s="1"/>
      <c r="AA45" s="1"/>
      <c r="AB45" s="1"/>
      <c r="AC45" s="1"/>
      <c r="AD45" s="1"/>
      <c r="AE45" s="1"/>
      <c r="AF45" s="1"/>
      <c r="AG45" s="1"/>
      <c r="AH45" s="1"/>
      <c r="AI45" s="1"/>
      <c r="AJ45" s="1"/>
      <c r="AK45" s="1"/>
      <c r="AL45" s="1"/>
      <c r="AM45" s="1"/>
    </row>
    <row r="46" spans="2:39" x14ac:dyDescent="0.25">
      <c r="B46" s="29"/>
      <c r="C46" s="409" t="s">
        <v>74</v>
      </c>
      <c r="D46" s="410"/>
      <c r="E46" s="410"/>
      <c r="F46" s="410"/>
      <c r="G46" s="410"/>
      <c r="H46" s="107"/>
      <c r="I46" s="108"/>
      <c r="J46" s="108"/>
      <c r="K46" s="108">
        <v>59</v>
      </c>
      <c r="L46" s="108"/>
      <c r="M46" s="108"/>
      <c r="N46" s="108"/>
      <c r="O46" s="108"/>
      <c r="P46" s="108"/>
      <c r="Q46" s="108"/>
      <c r="R46" s="108"/>
      <c r="S46" s="108"/>
      <c r="T46" s="10">
        <f t="shared" si="18"/>
        <v>59</v>
      </c>
      <c r="U46" s="5"/>
      <c r="X46" s="314"/>
      <c r="Y46" s="1"/>
      <c r="Z46" s="1"/>
      <c r="AA46" s="1"/>
      <c r="AB46" s="1"/>
      <c r="AC46" s="1"/>
      <c r="AD46" s="1"/>
      <c r="AE46" s="1"/>
      <c r="AF46" s="1"/>
      <c r="AG46" s="1"/>
      <c r="AH46" s="1"/>
      <c r="AI46" s="1"/>
      <c r="AJ46" s="1"/>
      <c r="AK46" s="1"/>
      <c r="AL46" s="1"/>
      <c r="AM46" s="1"/>
    </row>
    <row r="47" spans="2:39" x14ac:dyDescent="0.25">
      <c r="B47" s="29"/>
      <c r="C47" s="409" t="s">
        <v>75</v>
      </c>
      <c r="D47" s="410"/>
      <c r="E47" s="410"/>
      <c r="F47" s="410"/>
      <c r="G47" s="410"/>
      <c r="H47" s="107"/>
      <c r="I47" s="108"/>
      <c r="J47" s="108"/>
      <c r="K47" s="108">
        <v>59</v>
      </c>
      <c r="L47" s="108"/>
      <c r="M47" s="108"/>
      <c r="N47" s="108"/>
      <c r="O47" s="108"/>
      <c r="P47" s="108"/>
      <c r="Q47" s="108"/>
      <c r="R47" s="108"/>
      <c r="S47" s="108"/>
      <c r="T47" s="10">
        <f t="shared" si="18"/>
        <v>59</v>
      </c>
      <c r="U47" s="5"/>
      <c r="X47" s="314"/>
      <c r="Y47" s="1"/>
      <c r="Z47" s="1"/>
      <c r="AA47" s="1"/>
      <c r="AB47" s="1"/>
      <c r="AC47" s="1"/>
      <c r="AD47" s="1"/>
      <c r="AE47" s="1"/>
      <c r="AF47" s="1"/>
      <c r="AG47" s="1"/>
      <c r="AH47" s="1"/>
      <c r="AI47" s="1"/>
      <c r="AJ47" s="1"/>
      <c r="AK47" s="1"/>
      <c r="AL47" s="1"/>
      <c r="AM47" s="1"/>
    </row>
    <row r="48" spans="2:39" x14ac:dyDescent="0.25">
      <c r="B48" s="29"/>
      <c r="C48" s="409" t="s">
        <v>76</v>
      </c>
      <c r="D48" s="410"/>
      <c r="E48" s="410"/>
      <c r="F48" s="410"/>
      <c r="G48" s="410"/>
      <c r="H48" s="107"/>
      <c r="I48" s="108"/>
      <c r="J48" s="108"/>
      <c r="K48" s="108">
        <v>59</v>
      </c>
      <c r="L48" s="108"/>
      <c r="M48" s="108"/>
      <c r="N48" s="108"/>
      <c r="O48" s="108"/>
      <c r="P48" s="108"/>
      <c r="Q48" s="108"/>
      <c r="R48" s="108"/>
      <c r="S48" s="108"/>
      <c r="T48" s="10">
        <f t="shared" si="18"/>
        <v>59</v>
      </c>
      <c r="U48" s="5"/>
      <c r="X48" s="314"/>
      <c r="Y48" s="1"/>
      <c r="Z48" s="1"/>
      <c r="AA48" s="1"/>
      <c r="AB48" s="1"/>
      <c r="AC48" s="1"/>
      <c r="AD48" s="1"/>
      <c r="AE48" s="1"/>
      <c r="AF48" s="1"/>
      <c r="AG48" s="1"/>
      <c r="AH48" s="1"/>
      <c r="AI48" s="1"/>
      <c r="AJ48" s="1"/>
      <c r="AK48" s="1"/>
      <c r="AL48" s="1"/>
      <c r="AM48" s="1"/>
    </row>
    <row r="49" spans="2:39" x14ac:dyDescent="0.25">
      <c r="B49" s="29"/>
      <c r="C49" s="409" t="s">
        <v>77</v>
      </c>
      <c r="D49" s="410"/>
      <c r="E49" s="410"/>
      <c r="F49" s="410"/>
      <c r="G49" s="410"/>
      <c r="H49" s="107"/>
      <c r="I49" s="108"/>
      <c r="J49" s="108"/>
      <c r="K49" s="108"/>
      <c r="L49" s="108"/>
      <c r="M49" s="108"/>
      <c r="N49" s="108">
        <v>59</v>
      </c>
      <c r="O49" s="108"/>
      <c r="P49" s="108"/>
      <c r="Q49" s="108"/>
      <c r="R49" s="108"/>
      <c r="S49" s="108"/>
      <c r="T49" s="10">
        <f t="shared" si="18"/>
        <v>59</v>
      </c>
      <c r="U49" s="5"/>
      <c r="X49" s="314"/>
      <c r="Y49" s="1"/>
      <c r="Z49" s="1"/>
      <c r="AA49" s="1"/>
      <c r="AB49" s="1"/>
      <c r="AC49" s="1"/>
      <c r="AD49" s="1"/>
      <c r="AE49" s="1"/>
      <c r="AF49" s="1"/>
      <c r="AG49" s="1"/>
      <c r="AH49" s="1"/>
      <c r="AI49" s="1"/>
      <c r="AJ49" s="1"/>
      <c r="AK49" s="1"/>
      <c r="AL49" s="1"/>
      <c r="AM49" s="1"/>
    </row>
    <row r="50" spans="2:39" x14ac:dyDescent="0.25">
      <c r="B50" s="29"/>
      <c r="C50" s="409" t="s">
        <v>78</v>
      </c>
      <c r="D50" s="410"/>
      <c r="E50" s="410"/>
      <c r="F50" s="410"/>
      <c r="G50" s="410"/>
      <c r="H50" s="107"/>
      <c r="I50" s="108"/>
      <c r="J50" s="108"/>
      <c r="K50" s="108"/>
      <c r="L50" s="108"/>
      <c r="M50" s="108"/>
      <c r="N50" s="108">
        <v>59</v>
      </c>
      <c r="O50" s="108"/>
      <c r="P50" s="108"/>
      <c r="Q50" s="108"/>
      <c r="R50" s="108"/>
      <c r="S50" s="108"/>
      <c r="T50" s="10">
        <f t="shared" si="18"/>
        <v>59</v>
      </c>
      <c r="U50" s="5"/>
      <c r="X50" s="314"/>
      <c r="Y50" s="1"/>
      <c r="Z50" s="1"/>
      <c r="AA50" s="1"/>
      <c r="AB50" s="1"/>
      <c r="AC50" s="1"/>
      <c r="AD50" s="1"/>
      <c r="AE50" s="1"/>
      <c r="AF50" s="1"/>
      <c r="AG50" s="1"/>
      <c r="AH50" s="1"/>
      <c r="AI50" s="1"/>
      <c r="AJ50" s="1"/>
      <c r="AK50" s="1"/>
      <c r="AL50" s="1"/>
      <c r="AM50" s="1"/>
    </row>
    <row r="51" spans="2:39" x14ac:dyDescent="0.25">
      <c r="B51" s="29"/>
      <c r="C51" s="409" t="s">
        <v>79</v>
      </c>
      <c r="D51" s="410"/>
      <c r="E51" s="410"/>
      <c r="F51" s="410"/>
      <c r="G51" s="410"/>
      <c r="H51" s="107"/>
      <c r="I51" s="108"/>
      <c r="J51" s="108"/>
      <c r="K51" s="108"/>
      <c r="L51" s="108"/>
      <c r="M51" s="108"/>
      <c r="N51" s="108">
        <v>59</v>
      </c>
      <c r="O51" s="108"/>
      <c r="P51" s="108"/>
      <c r="Q51" s="108"/>
      <c r="R51" s="108"/>
      <c r="S51" s="108"/>
      <c r="T51" s="10">
        <f t="shared" si="18"/>
        <v>59</v>
      </c>
      <c r="U51" s="5"/>
      <c r="X51" s="314"/>
      <c r="Y51" s="1"/>
      <c r="Z51" s="1"/>
      <c r="AA51" s="1"/>
      <c r="AB51" s="1"/>
      <c r="AC51" s="1"/>
      <c r="AD51" s="1"/>
      <c r="AE51" s="1"/>
      <c r="AF51" s="1"/>
      <c r="AG51" s="1"/>
      <c r="AH51" s="1"/>
      <c r="AI51" s="1"/>
      <c r="AJ51" s="1"/>
      <c r="AK51" s="1"/>
      <c r="AL51" s="1"/>
      <c r="AM51" s="1"/>
    </row>
    <row r="52" spans="2:39" x14ac:dyDescent="0.25">
      <c r="B52" s="29"/>
      <c r="C52" s="409" t="s">
        <v>80</v>
      </c>
      <c r="D52" s="410"/>
      <c r="E52" s="410"/>
      <c r="F52" s="410"/>
      <c r="G52" s="410"/>
      <c r="H52" s="107"/>
      <c r="I52" s="108"/>
      <c r="J52" s="108"/>
      <c r="K52" s="108"/>
      <c r="L52" s="108"/>
      <c r="M52" s="108"/>
      <c r="N52" s="108"/>
      <c r="O52" s="108"/>
      <c r="P52" s="108"/>
      <c r="Q52" s="108"/>
      <c r="R52" s="108"/>
      <c r="S52" s="108"/>
      <c r="T52" s="10">
        <f t="shared" si="18"/>
        <v>0</v>
      </c>
      <c r="U52" s="5"/>
      <c r="X52" s="314"/>
      <c r="Y52" s="1"/>
      <c r="Z52" s="1"/>
      <c r="AA52" s="1"/>
      <c r="AB52" s="1"/>
      <c r="AC52" s="1"/>
      <c r="AD52" s="1"/>
      <c r="AE52" s="1"/>
      <c r="AF52" s="1"/>
      <c r="AG52" s="1"/>
      <c r="AH52" s="1"/>
      <c r="AI52" s="1"/>
      <c r="AJ52" s="1"/>
      <c r="AK52" s="1"/>
      <c r="AL52" s="1"/>
      <c r="AM52" s="1"/>
    </row>
    <row r="53" spans="2:39" x14ac:dyDescent="0.25">
      <c r="B53" s="29"/>
      <c r="C53" s="409" t="s">
        <v>81</v>
      </c>
      <c r="D53" s="410"/>
      <c r="E53" s="410"/>
      <c r="F53" s="410"/>
      <c r="G53" s="410"/>
      <c r="H53" s="107"/>
      <c r="I53" s="108"/>
      <c r="J53" s="108"/>
      <c r="K53" s="108"/>
      <c r="L53" s="108"/>
      <c r="M53" s="108"/>
      <c r="N53" s="108"/>
      <c r="O53" s="108"/>
      <c r="P53" s="108"/>
      <c r="Q53" s="108"/>
      <c r="R53" s="108"/>
      <c r="S53" s="108"/>
      <c r="T53" s="10">
        <f t="shared" si="18"/>
        <v>0</v>
      </c>
      <c r="U53" s="5"/>
      <c r="X53" s="314"/>
      <c r="Y53" s="1"/>
      <c r="Z53" s="1"/>
      <c r="AA53" s="1"/>
      <c r="AB53" s="1"/>
      <c r="AC53" s="1"/>
      <c r="AD53" s="1"/>
      <c r="AE53" s="1"/>
      <c r="AF53" s="1"/>
      <c r="AG53" s="1"/>
      <c r="AH53" s="1"/>
      <c r="AI53" s="1"/>
      <c r="AJ53" s="1"/>
      <c r="AK53" s="1"/>
      <c r="AL53" s="1"/>
      <c r="AM53" s="1"/>
    </row>
    <row r="54" spans="2:39" x14ac:dyDescent="0.25">
      <c r="B54" s="29"/>
      <c r="C54" s="409" t="s">
        <v>82</v>
      </c>
      <c r="D54" s="410"/>
      <c r="E54" s="410"/>
      <c r="F54" s="410"/>
      <c r="G54" s="410"/>
      <c r="H54" s="107"/>
      <c r="I54" s="108"/>
      <c r="J54" s="108"/>
      <c r="K54" s="108"/>
      <c r="L54" s="108"/>
      <c r="M54" s="108"/>
      <c r="N54" s="108"/>
      <c r="O54" s="108"/>
      <c r="P54" s="108"/>
      <c r="Q54" s="108"/>
      <c r="R54" s="108"/>
      <c r="S54" s="108"/>
      <c r="T54" s="10">
        <f t="shared" si="18"/>
        <v>0</v>
      </c>
      <c r="U54" s="5"/>
      <c r="X54" s="314"/>
      <c r="Y54" s="1"/>
      <c r="Z54" s="1"/>
      <c r="AA54" s="1"/>
      <c r="AB54" s="1"/>
      <c r="AC54" s="1"/>
      <c r="AD54" s="1"/>
      <c r="AE54" s="1"/>
      <c r="AF54" s="1"/>
      <c r="AG54" s="1"/>
      <c r="AH54" s="1"/>
      <c r="AI54" s="1"/>
      <c r="AJ54" s="1"/>
      <c r="AK54" s="1"/>
      <c r="AL54" s="1"/>
      <c r="AM54" s="1"/>
    </row>
    <row r="55" spans="2:39" x14ac:dyDescent="0.25">
      <c r="B55" s="29"/>
      <c r="H55" s="5"/>
      <c r="T55" s="5"/>
      <c r="U55" s="5"/>
      <c r="V55" s="326" t="s">
        <v>167</v>
      </c>
      <c r="X55" s="314"/>
      <c r="Y55" s="1"/>
      <c r="Z55" s="1"/>
      <c r="AA55" s="1"/>
      <c r="AB55" s="1"/>
      <c r="AC55" s="1"/>
      <c r="AD55" s="1"/>
      <c r="AE55" s="1"/>
      <c r="AF55" s="1"/>
      <c r="AG55" s="1"/>
      <c r="AH55" s="1"/>
      <c r="AI55" s="1"/>
      <c r="AJ55" s="1"/>
      <c r="AK55" s="1"/>
      <c r="AL55" s="1"/>
      <c r="AM55" s="1"/>
    </row>
    <row r="56" spans="2:39" x14ac:dyDescent="0.25">
      <c r="B56" s="29"/>
      <c r="G56" s="100" t="s">
        <v>105</v>
      </c>
      <c r="H56" s="10">
        <f>SUM(H43:H55)</f>
        <v>177</v>
      </c>
      <c r="I56" s="10">
        <f t="shared" ref="I56" si="19">SUM(I43:I55)</f>
        <v>0</v>
      </c>
      <c r="J56" s="10">
        <f t="shared" ref="J56" si="20">SUM(J43:J55)</f>
        <v>0</v>
      </c>
      <c r="K56" s="10">
        <f t="shared" ref="K56" si="21">SUM(K43:K55)</f>
        <v>177</v>
      </c>
      <c r="L56" s="10">
        <f t="shared" ref="L56" si="22">SUM(L43:L55)</f>
        <v>0</v>
      </c>
      <c r="M56" s="10">
        <f t="shared" ref="M56" si="23">SUM(M43:M55)</f>
        <v>0</v>
      </c>
      <c r="N56" s="10">
        <f t="shared" ref="N56" si="24">SUM(N43:N55)</f>
        <v>177</v>
      </c>
      <c r="O56" s="10">
        <f t="shared" ref="O56" si="25">SUM(O43:O55)</f>
        <v>0</v>
      </c>
      <c r="P56" s="10">
        <f t="shared" ref="P56" si="26">SUM(P43:P55)</f>
        <v>0</v>
      </c>
      <c r="Q56" s="10">
        <f t="shared" ref="Q56" si="27">SUM(Q43:Q55)</f>
        <v>0</v>
      </c>
      <c r="R56" s="10">
        <f t="shared" ref="R56" si="28">SUM(R43:R55)</f>
        <v>0</v>
      </c>
      <c r="S56" s="10">
        <f t="shared" ref="S56" si="29">SUM(S43:S55)</f>
        <v>0</v>
      </c>
      <c r="T56" s="10">
        <f t="shared" ref="T56" si="30">SUM(H56:S56)</f>
        <v>531</v>
      </c>
      <c r="U56" s="5"/>
      <c r="V56" s="327" t="s">
        <v>168</v>
      </c>
      <c r="X56" s="314"/>
      <c r="Y56" s="1"/>
      <c r="Z56" s="1"/>
      <c r="AA56" s="1"/>
      <c r="AB56" s="1"/>
      <c r="AC56" s="1"/>
      <c r="AD56" s="1"/>
      <c r="AE56" s="1"/>
      <c r="AF56" s="1"/>
      <c r="AG56" s="1"/>
      <c r="AH56" s="1"/>
      <c r="AI56" s="1"/>
      <c r="AJ56" s="1"/>
      <c r="AK56" s="1"/>
      <c r="AL56" s="1"/>
      <c r="AM56" s="1"/>
    </row>
    <row r="57" spans="2:39" x14ac:dyDescent="0.25">
      <c r="B57" s="29"/>
      <c r="G57" s="106" t="s">
        <v>112</v>
      </c>
      <c r="H57" s="10">
        <f>H56*$P$8</f>
        <v>177</v>
      </c>
      <c r="I57" s="10">
        <f t="shared" ref="I57" si="31">I56*$P$8</f>
        <v>0</v>
      </c>
      <c r="J57" s="10">
        <f t="shared" ref="J57" si="32">J56*$P$8</f>
        <v>0</v>
      </c>
      <c r="K57" s="10">
        <f t="shared" ref="K57" si="33">K56*$P$8</f>
        <v>177</v>
      </c>
      <c r="L57" s="10">
        <f t="shared" ref="L57" si="34">L56*$P$8</f>
        <v>0</v>
      </c>
      <c r="M57" s="10">
        <f t="shared" ref="M57" si="35">M56*$P$8</f>
        <v>0</v>
      </c>
      <c r="N57" s="10">
        <f t="shared" ref="N57" si="36">N56*$P$8</f>
        <v>177</v>
      </c>
      <c r="O57" s="10">
        <f t="shared" ref="O57" si="37">O56*$P$8</f>
        <v>0</v>
      </c>
      <c r="P57" s="10">
        <f t="shared" ref="P57" si="38">P56*$P$8</f>
        <v>0</v>
      </c>
      <c r="Q57" s="10">
        <f t="shared" ref="Q57" si="39">Q56*$P$8</f>
        <v>0</v>
      </c>
      <c r="R57" s="10">
        <f t="shared" ref="R57" si="40">R56*$P$8</f>
        <v>0</v>
      </c>
      <c r="S57" s="10">
        <f t="shared" ref="S57" si="41">S56*$P$8</f>
        <v>0</v>
      </c>
      <c r="T57" s="10">
        <f>SUM(H57:S57)</f>
        <v>531</v>
      </c>
      <c r="U57" s="5"/>
      <c r="V57" s="21">
        <f>'C Staff Rates &amp; Roles'!$L$13</f>
        <v>1800</v>
      </c>
      <c r="X57" s="314"/>
      <c r="Y57" s="1"/>
      <c r="Z57" s="1"/>
      <c r="AA57" s="1"/>
      <c r="AB57" s="1"/>
      <c r="AC57" s="1"/>
      <c r="AD57" s="1"/>
      <c r="AE57" s="1"/>
      <c r="AF57" s="1"/>
      <c r="AG57" s="1"/>
      <c r="AH57" s="1"/>
      <c r="AI57" s="1"/>
      <c r="AJ57" s="1"/>
      <c r="AK57" s="1"/>
      <c r="AL57" s="1"/>
      <c r="AM57" s="1"/>
    </row>
    <row r="58" spans="2:39" x14ac:dyDescent="0.25">
      <c r="B58" s="29"/>
      <c r="G58" s="100" t="s">
        <v>111</v>
      </c>
      <c r="H58" s="10">
        <f>H56*$Q$8</f>
        <v>0</v>
      </c>
      <c r="I58" s="10">
        <f t="shared" ref="I58:S58" si="42">I56*$Q$8</f>
        <v>0</v>
      </c>
      <c r="J58" s="10">
        <f t="shared" si="42"/>
        <v>0</v>
      </c>
      <c r="K58" s="10">
        <f t="shared" si="42"/>
        <v>0</v>
      </c>
      <c r="L58" s="10">
        <f t="shared" si="42"/>
        <v>0</v>
      </c>
      <c r="M58" s="10">
        <f t="shared" si="42"/>
        <v>0</v>
      </c>
      <c r="N58" s="10">
        <f t="shared" si="42"/>
        <v>0</v>
      </c>
      <c r="O58" s="10">
        <f t="shared" si="42"/>
        <v>0</v>
      </c>
      <c r="P58" s="10">
        <f t="shared" si="42"/>
        <v>0</v>
      </c>
      <c r="Q58" s="10">
        <f t="shared" si="42"/>
        <v>0</v>
      </c>
      <c r="R58" s="10">
        <f t="shared" si="42"/>
        <v>0</v>
      </c>
      <c r="S58" s="10">
        <f t="shared" si="42"/>
        <v>0</v>
      </c>
      <c r="T58" s="10">
        <f>SUM(H58:S58)</f>
        <v>0</v>
      </c>
      <c r="U58" s="5"/>
      <c r="X58" s="314"/>
      <c r="Y58" s="1"/>
      <c r="Z58" s="1"/>
      <c r="AA58" s="1"/>
      <c r="AB58" s="1"/>
      <c r="AC58" s="1"/>
      <c r="AD58" s="1"/>
      <c r="AE58" s="1"/>
      <c r="AF58" s="1"/>
      <c r="AG58" s="1"/>
      <c r="AH58" s="1"/>
      <c r="AI58" s="1"/>
      <c r="AJ58" s="1"/>
      <c r="AK58" s="1"/>
      <c r="AL58" s="1"/>
      <c r="AM58" s="1"/>
    </row>
    <row r="59" spans="2:39" x14ac:dyDescent="0.25">
      <c r="B59" s="29"/>
      <c r="G59" s="100" t="s">
        <v>118</v>
      </c>
      <c r="H59" s="10">
        <f>SUM(H56:H58)</f>
        <v>354</v>
      </c>
      <c r="I59" s="10">
        <f t="shared" ref="I59" si="43">SUM(I56:I58)</f>
        <v>0</v>
      </c>
      <c r="J59" s="10">
        <f t="shared" ref="J59" si="44">SUM(J56:J58)</f>
        <v>0</v>
      </c>
      <c r="K59" s="10">
        <f t="shared" ref="K59" si="45">SUM(K56:K58)</f>
        <v>354</v>
      </c>
      <c r="L59" s="10">
        <f t="shared" ref="L59" si="46">SUM(L56:L58)</f>
        <v>0</v>
      </c>
      <c r="M59" s="10">
        <f t="shared" ref="M59" si="47">SUM(M56:M58)</f>
        <v>0</v>
      </c>
      <c r="N59" s="10">
        <f t="shared" ref="N59" si="48">SUM(N56:N58)</f>
        <v>354</v>
      </c>
      <c r="O59" s="10">
        <f t="shared" ref="O59" si="49">SUM(O56:O58)</f>
        <v>0</v>
      </c>
      <c r="P59" s="10">
        <f t="shared" ref="P59" si="50">SUM(P56:P58)</f>
        <v>0</v>
      </c>
      <c r="Q59" s="10">
        <f t="shared" ref="Q59" si="51">SUM(Q56:Q58)</f>
        <v>0</v>
      </c>
      <c r="R59" s="10">
        <f t="shared" ref="R59" si="52">SUM(R56:R58)</f>
        <v>0</v>
      </c>
      <c r="S59" s="10">
        <f t="shared" ref="S59" si="53">SUM(S56:S58)</f>
        <v>0</v>
      </c>
      <c r="T59" s="104">
        <f>SUM(T56:T58)</f>
        <v>1062</v>
      </c>
      <c r="U59" s="105"/>
      <c r="V59" s="141">
        <f>T59/V57</f>
        <v>0.59</v>
      </c>
      <c r="X59" s="314"/>
      <c r="Y59" s="1"/>
      <c r="Z59" s="1"/>
      <c r="AA59" s="1"/>
      <c r="AB59" s="1"/>
      <c r="AC59" s="1"/>
      <c r="AD59" s="1"/>
      <c r="AE59" s="1"/>
      <c r="AF59" s="1"/>
      <c r="AG59" s="1"/>
      <c r="AH59" s="1"/>
      <c r="AI59" s="1"/>
      <c r="AJ59" s="1"/>
      <c r="AK59" s="1"/>
      <c r="AL59" s="1"/>
      <c r="AM59" s="1"/>
    </row>
    <row r="60" spans="2:39" x14ac:dyDescent="0.25">
      <c r="B60" s="29"/>
      <c r="X60" s="314"/>
      <c r="Y60" s="1"/>
      <c r="Z60" s="1"/>
      <c r="AA60" s="1"/>
      <c r="AB60" s="1"/>
      <c r="AC60" s="1"/>
      <c r="AD60" s="1"/>
      <c r="AE60" s="1"/>
      <c r="AF60" s="1"/>
      <c r="AG60" s="1"/>
      <c r="AH60" s="1"/>
      <c r="AI60" s="1"/>
      <c r="AJ60" s="1"/>
      <c r="AK60" s="1"/>
      <c r="AL60" s="1"/>
      <c r="AM60" s="1"/>
    </row>
    <row r="61" spans="2:39" ht="18.75" x14ac:dyDescent="0.3">
      <c r="B61" s="29"/>
      <c r="E61" s="23" t="s">
        <v>44</v>
      </c>
      <c r="G61" s="101" t="s">
        <v>114</v>
      </c>
      <c r="I61" s="94" t="s">
        <v>109</v>
      </c>
      <c r="J61" s="101">
        <f>$O$8</f>
        <v>60</v>
      </c>
      <c r="K61" s="94"/>
      <c r="M61" s="94" t="s">
        <v>95</v>
      </c>
      <c r="N61" s="20">
        <f>$P$8</f>
        <v>1</v>
      </c>
      <c r="P61" t="s">
        <v>110</v>
      </c>
      <c r="R61" s="121">
        <f>$Q$8</f>
        <v>0</v>
      </c>
      <c r="X61" s="314"/>
      <c r="Y61" s="1"/>
      <c r="Z61" s="1"/>
      <c r="AA61" s="1"/>
      <c r="AB61" s="1"/>
      <c r="AC61" s="1"/>
      <c r="AD61" s="1"/>
      <c r="AE61" s="1"/>
      <c r="AF61" s="1"/>
      <c r="AG61" s="1"/>
      <c r="AH61" s="1"/>
      <c r="AI61" s="1"/>
      <c r="AJ61" s="1"/>
      <c r="AK61" s="1"/>
      <c r="AL61" s="1"/>
      <c r="AM61" s="1"/>
    </row>
    <row r="62" spans="2:39" x14ac:dyDescent="0.25">
      <c r="B62" s="29"/>
      <c r="C62" s="353" t="s">
        <v>123</v>
      </c>
      <c r="D62" s="362"/>
      <c r="E62" s="362"/>
      <c r="F62" s="362"/>
      <c r="G62" s="362"/>
      <c r="H62" s="109" t="s">
        <v>91</v>
      </c>
      <c r="I62" s="109" t="s">
        <v>92</v>
      </c>
      <c r="J62" s="109" t="s">
        <v>93</v>
      </c>
      <c r="K62" s="109" t="s">
        <v>94</v>
      </c>
      <c r="L62" s="109" t="s">
        <v>83</v>
      </c>
      <c r="M62" s="109" t="s">
        <v>84</v>
      </c>
      <c r="N62" s="109" t="s">
        <v>85</v>
      </c>
      <c r="O62" s="109" t="s">
        <v>86</v>
      </c>
      <c r="P62" s="109" t="s">
        <v>87</v>
      </c>
      <c r="Q62" s="109" t="s">
        <v>88</v>
      </c>
      <c r="R62" s="109" t="s">
        <v>89</v>
      </c>
      <c r="S62" s="109" t="s">
        <v>90</v>
      </c>
      <c r="T62" s="109" t="s">
        <v>3</v>
      </c>
      <c r="U62" s="136"/>
      <c r="X62" s="314"/>
      <c r="Y62" s="1"/>
      <c r="Z62" s="1"/>
      <c r="AA62" s="1"/>
      <c r="AB62" s="1"/>
      <c r="AC62" s="1"/>
      <c r="AD62" s="1"/>
      <c r="AE62" s="1"/>
      <c r="AF62" s="1"/>
      <c r="AG62" s="1"/>
      <c r="AH62" s="1"/>
      <c r="AI62" s="1"/>
      <c r="AJ62" s="1"/>
      <c r="AK62" s="1"/>
      <c r="AL62" s="1"/>
      <c r="AM62" s="1"/>
    </row>
    <row r="63" spans="2:39" x14ac:dyDescent="0.25">
      <c r="B63" s="29"/>
      <c r="C63" s="409" t="s">
        <v>71</v>
      </c>
      <c r="D63" s="410"/>
      <c r="E63" s="410"/>
      <c r="F63" s="410"/>
      <c r="G63" s="410"/>
      <c r="H63" s="107"/>
      <c r="I63" s="108"/>
      <c r="J63" s="108"/>
      <c r="K63" s="108"/>
      <c r="L63" s="108"/>
      <c r="M63" s="108"/>
      <c r="N63" s="108"/>
      <c r="O63" s="108"/>
      <c r="P63" s="108"/>
      <c r="Q63" s="108"/>
      <c r="R63" s="108"/>
      <c r="S63" s="108"/>
      <c r="T63" s="10">
        <f t="shared" ref="T63:T74" si="54">SUM(H63:S63)</f>
        <v>0</v>
      </c>
      <c r="U63" s="5"/>
      <c r="X63" s="314"/>
      <c r="Y63" s="1"/>
      <c r="Z63" s="1"/>
      <c r="AA63" s="1"/>
      <c r="AB63" s="1"/>
      <c r="AC63" s="1"/>
      <c r="AD63" s="1"/>
      <c r="AE63" s="1"/>
      <c r="AF63" s="1"/>
      <c r="AG63" s="1"/>
      <c r="AH63" s="1"/>
      <c r="AI63" s="1"/>
      <c r="AJ63" s="1"/>
      <c r="AK63" s="1"/>
      <c r="AL63" s="1"/>
      <c r="AM63" s="1"/>
    </row>
    <row r="64" spans="2:39" x14ac:dyDescent="0.25">
      <c r="B64" s="29"/>
      <c r="C64" s="409" t="s">
        <v>72</v>
      </c>
      <c r="D64" s="410"/>
      <c r="E64" s="410"/>
      <c r="F64" s="410"/>
      <c r="G64" s="410"/>
      <c r="H64" s="107"/>
      <c r="I64" s="108"/>
      <c r="J64" s="108"/>
      <c r="K64" s="108"/>
      <c r="L64" s="108"/>
      <c r="M64" s="108"/>
      <c r="N64" s="108"/>
      <c r="O64" s="108"/>
      <c r="P64" s="108"/>
      <c r="Q64" s="108"/>
      <c r="R64" s="108"/>
      <c r="S64" s="108"/>
      <c r="T64" s="10">
        <f t="shared" si="54"/>
        <v>0</v>
      </c>
      <c r="U64" s="5"/>
      <c r="X64" s="314"/>
      <c r="Y64" s="1"/>
      <c r="Z64" s="1"/>
      <c r="AA64" s="1"/>
      <c r="AB64" s="1"/>
      <c r="AC64" s="1"/>
      <c r="AD64" s="1"/>
      <c r="AE64" s="1"/>
      <c r="AF64" s="1"/>
      <c r="AG64" s="1"/>
      <c r="AH64" s="1"/>
      <c r="AI64" s="1"/>
      <c r="AJ64" s="1"/>
      <c r="AK64" s="1"/>
      <c r="AL64" s="1"/>
      <c r="AM64" s="1"/>
    </row>
    <row r="65" spans="2:39" x14ac:dyDescent="0.25">
      <c r="B65" s="29"/>
      <c r="C65" s="409" t="s">
        <v>73</v>
      </c>
      <c r="D65" s="410"/>
      <c r="E65" s="410"/>
      <c r="F65" s="410"/>
      <c r="G65" s="410"/>
      <c r="H65" s="107"/>
      <c r="I65" s="108"/>
      <c r="J65" s="108"/>
      <c r="K65" s="108"/>
      <c r="L65" s="108"/>
      <c r="M65" s="108"/>
      <c r="N65" s="108"/>
      <c r="O65" s="108"/>
      <c r="P65" s="108"/>
      <c r="Q65" s="108"/>
      <c r="R65" s="108"/>
      <c r="S65" s="108"/>
      <c r="T65" s="10">
        <f t="shared" si="54"/>
        <v>0</v>
      </c>
      <c r="U65" s="5"/>
      <c r="X65" s="314"/>
      <c r="Y65" s="1"/>
      <c r="Z65" s="1"/>
      <c r="AA65" s="1"/>
      <c r="AB65" s="1"/>
      <c r="AC65" s="1"/>
      <c r="AD65" s="1"/>
      <c r="AE65" s="1"/>
      <c r="AF65" s="1"/>
      <c r="AG65" s="1"/>
      <c r="AH65" s="1"/>
      <c r="AI65" s="1"/>
      <c r="AJ65" s="1"/>
      <c r="AK65" s="1"/>
      <c r="AL65" s="1"/>
      <c r="AM65" s="1"/>
    </row>
    <row r="66" spans="2:39" x14ac:dyDescent="0.25">
      <c r="B66" s="29"/>
      <c r="C66" s="409" t="s">
        <v>74</v>
      </c>
      <c r="D66" s="410"/>
      <c r="E66" s="410"/>
      <c r="F66" s="410"/>
      <c r="G66" s="410"/>
      <c r="H66" s="107"/>
      <c r="I66" s="108"/>
      <c r="J66" s="108"/>
      <c r="K66" s="108"/>
      <c r="L66" s="108"/>
      <c r="M66" s="108"/>
      <c r="N66" s="108"/>
      <c r="O66" s="108"/>
      <c r="P66" s="108"/>
      <c r="Q66" s="108"/>
      <c r="R66" s="108"/>
      <c r="S66" s="108"/>
      <c r="T66" s="10">
        <f t="shared" si="54"/>
        <v>0</v>
      </c>
      <c r="U66" s="5"/>
      <c r="X66" s="314"/>
      <c r="Y66" s="1"/>
      <c r="Z66" s="1"/>
      <c r="AA66" s="1"/>
      <c r="AB66" s="1"/>
      <c r="AC66" s="1"/>
      <c r="AD66" s="1"/>
      <c r="AE66" s="1"/>
      <c r="AF66" s="1"/>
      <c r="AG66" s="1"/>
      <c r="AH66" s="1"/>
      <c r="AI66" s="1"/>
      <c r="AJ66" s="1"/>
      <c r="AK66" s="1"/>
      <c r="AL66" s="1"/>
      <c r="AM66" s="1"/>
    </row>
    <row r="67" spans="2:39" x14ac:dyDescent="0.25">
      <c r="B67" s="29"/>
      <c r="C67" s="409" t="s">
        <v>75</v>
      </c>
      <c r="D67" s="410"/>
      <c r="E67" s="410"/>
      <c r="F67" s="410"/>
      <c r="G67" s="410"/>
      <c r="H67" s="107"/>
      <c r="I67" s="108"/>
      <c r="J67" s="108"/>
      <c r="K67" s="108"/>
      <c r="L67" s="108"/>
      <c r="M67" s="108"/>
      <c r="N67" s="108"/>
      <c r="O67" s="108"/>
      <c r="P67" s="108"/>
      <c r="Q67" s="108"/>
      <c r="R67" s="108"/>
      <c r="S67" s="108"/>
      <c r="T67" s="10">
        <f t="shared" si="54"/>
        <v>0</v>
      </c>
      <c r="U67" s="5"/>
      <c r="X67" s="314"/>
      <c r="Y67" s="1"/>
      <c r="Z67" s="1"/>
      <c r="AA67" s="1"/>
      <c r="AB67" s="1"/>
      <c r="AC67" s="1"/>
      <c r="AD67" s="1"/>
      <c r="AE67" s="1"/>
      <c r="AF67" s="1"/>
      <c r="AG67" s="1"/>
      <c r="AH67" s="1"/>
      <c r="AI67" s="1"/>
      <c r="AJ67" s="1"/>
      <c r="AK67" s="1"/>
      <c r="AL67" s="1"/>
      <c r="AM67" s="1"/>
    </row>
    <row r="68" spans="2:39" x14ac:dyDescent="0.25">
      <c r="B68" s="29"/>
      <c r="C68" s="409" t="s">
        <v>76</v>
      </c>
      <c r="D68" s="410"/>
      <c r="E68" s="410"/>
      <c r="F68" s="410"/>
      <c r="G68" s="410"/>
      <c r="H68" s="107"/>
      <c r="I68" s="108"/>
      <c r="J68" s="108"/>
      <c r="K68" s="108"/>
      <c r="L68" s="108"/>
      <c r="M68" s="108"/>
      <c r="N68" s="108"/>
      <c r="O68" s="108"/>
      <c r="P68" s="108"/>
      <c r="Q68" s="108"/>
      <c r="R68" s="108"/>
      <c r="S68" s="108"/>
      <c r="T68" s="10">
        <f t="shared" si="54"/>
        <v>0</v>
      </c>
      <c r="U68" s="5"/>
      <c r="X68" s="314"/>
      <c r="Y68" s="1"/>
      <c r="Z68" s="1"/>
      <c r="AA68" s="1"/>
      <c r="AB68" s="1"/>
      <c r="AC68" s="1"/>
      <c r="AD68" s="1"/>
      <c r="AE68" s="1"/>
      <c r="AF68" s="1"/>
      <c r="AG68" s="1"/>
      <c r="AH68" s="1"/>
      <c r="AI68" s="1"/>
      <c r="AJ68" s="1"/>
      <c r="AK68" s="1"/>
      <c r="AL68" s="1"/>
      <c r="AM68" s="1"/>
    </row>
    <row r="69" spans="2:39" x14ac:dyDescent="0.25">
      <c r="B69" s="29"/>
      <c r="C69" s="409" t="s">
        <v>77</v>
      </c>
      <c r="D69" s="410"/>
      <c r="E69" s="410"/>
      <c r="F69" s="410"/>
      <c r="G69" s="410"/>
      <c r="H69" s="107"/>
      <c r="I69" s="108"/>
      <c r="J69" s="108"/>
      <c r="K69" s="108"/>
      <c r="L69" s="108"/>
      <c r="M69" s="108"/>
      <c r="N69" s="108"/>
      <c r="O69" s="108"/>
      <c r="P69" s="108"/>
      <c r="Q69" s="108"/>
      <c r="R69" s="108"/>
      <c r="S69" s="108"/>
      <c r="T69" s="10">
        <f t="shared" si="54"/>
        <v>0</v>
      </c>
      <c r="U69" s="5"/>
      <c r="X69" s="314"/>
      <c r="Y69" s="1"/>
      <c r="Z69" s="1"/>
      <c r="AA69" s="1"/>
      <c r="AB69" s="1"/>
      <c r="AC69" s="1"/>
      <c r="AD69" s="1"/>
      <c r="AE69" s="1"/>
      <c r="AF69" s="1"/>
      <c r="AG69" s="1"/>
      <c r="AH69" s="1"/>
      <c r="AI69" s="1"/>
      <c r="AJ69" s="1"/>
      <c r="AK69" s="1"/>
      <c r="AL69" s="1"/>
      <c r="AM69" s="1"/>
    </row>
    <row r="70" spans="2:39" x14ac:dyDescent="0.25">
      <c r="B70" s="29"/>
      <c r="C70" s="409" t="s">
        <v>78</v>
      </c>
      <c r="D70" s="410"/>
      <c r="E70" s="410"/>
      <c r="F70" s="410"/>
      <c r="G70" s="410"/>
      <c r="H70" s="107"/>
      <c r="I70" s="108"/>
      <c r="J70" s="108"/>
      <c r="K70" s="108"/>
      <c r="L70" s="108"/>
      <c r="M70" s="108"/>
      <c r="N70" s="108"/>
      <c r="O70" s="108"/>
      <c r="P70" s="108"/>
      <c r="Q70" s="108"/>
      <c r="R70" s="108"/>
      <c r="S70" s="108"/>
      <c r="T70" s="10">
        <f t="shared" si="54"/>
        <v>0</v>
      </c>
      <c r="U70" s="5"/>
      <c r="X70" s="314"/>
      <c r="Y70" s="1"/>
      <c r="Z70" s="1"/>
      <c r="AA70" s="1"/>
      <c r="AB70" s="1"/>
      <c r="AC70" s="1"/>
      <c r="AD70" s="1"/>
      <c r="AE70" s="1"/>
      <c r="AF70" s="1"/>
      <c r="AG70" s="1"/>
      <c r="AH70" s="1"/>
      <c r="AI70" s="1"/>
      <c r="AJ70" s="1"/>
      <c r="AK70" s="1"/>
      <c r="AL70" s="1"/>
      <c r="AM70" s="1"/>
    </row>
    <row r="71" spans="2:39" x14ac:dyDescent="0.25">
      <c r="B71" s="29"/>
      <c r="C71" s="409" t="s">
        <v>79</v>
      </c>
      <c r="D71" s="410"/>
      <c r="E71" s="410"/>
      <c r="F71" s="410"/>
      <c r="G71" s="410"/>
      <c r="H71" s="107"/>
      <c r="I71" s="108"/>
      <c r="J71" s="108"/>
      <c r="K71" s="108"/>
      <c r="L71" s="108"/>
      <c r="M71" s="108"/>
      <c r="N71" s="108"/>
      <c r="O71" s="108"/>
      <c r="P71" s="108"/>
      <c r="Q71" s="108"/>
      <c r="R71" s="108"/>
      <c r="S71" s="108"/>
      <c r="T71" s="10">
        <f t="shared" si="54"/>
        <v>0</v>
      </c>
      <c r="U71" s="5"/>
      <c r="X71" s="314"/>
      <c r="Y71" s="1"/>
      <c r="Z71" s="1"/>
      <c r="AA71" s="1"/>
      <c r="AB71" s="1"/>
      <c r="AC71" s="1"/>
      <c r="AD71" s="1"/>
      <c r="AE71" s="1"/>
      <c r="AF71" s="1"/>
      <c r="AG71" s="1"/>
      <c r="AH71" s="1"/>
      <c r="AI71" s="1"/>
      <c r="AJ71" s="1"/>
      <c r="AK71" s="1"/>
      <c r="AL71" s="1"/>
      <c r="AM71" s="1"/>
    </row>
    <row r="72" spans="2:39" x14ac:dyDescent="0.25">
      <c r="B72" s="29"/>
      <c r="C72" s="409" t="s">
        <v>80</v>
      </c>
      <c r="D72" s="410"/>
      <c r="E72" s="410"/>
      <c r="F72" s="410"/>
      <c r="G72" s="410"/>
      <c r="H72" s="107"/>
      <c r="I72" s="108"/>
      <c r="J72" s="108"/>
      <c r="K72" s="108"/>
      <c r="L72" s="108"/>
      <c r="M72" s="108"/>
      <c r="N72" s="108"/>
      <c r="O72" s="108"/>
      <c r="P72" s="108"/>
      <c r="Q72" s="108"/>
      <c r="R72" s="108"/>
      <c r="S72" s="108"/>
      <c r="T72" s="10">
        <f t="shared" si="54"/>
        <v>0</v>
      </c>
      <c r="U72" s="5"/>
      <c r="X72" s="314"/>
      <c r="Y72" s="1"/>
      <c r="Z72" s="1"/>
      <c r="AA72" s="1"/>
      <c r="AB72" s="1"/>
      <c r="AC72" s="1"/>
      <c r="AD72" s="1"/>
      <c r="AE72" s="1"/>
      <c r="AF72" s="1"/>
      <c r="AG72" s="1"/>
      <c r="AH72" s="1"/>
      <c r="AI72" s="1"/>
      <c r="AJ72" s="1"/>
      <c r="AK72" s="1"/>
      <c r="AL72" s="1"/>
      <c r="AM72" s="1"/>
    </row>
    <row r="73" spans="2:39" x14ac:dyDescent="0.25">
      <c r="B73" s="29"/>
      <c r="C73" s="409" t="s">
        <v>81</v>
      </c>
      <c r="D73" s="410"/>
      <c r="E73" s="410"/>
      <c r="F73" s="410"/>
      <c r="G73" s="410"/>
      <c r="H73" s="107"/>
      <c r="I73" s="108"/>
      <c r="J73" s="108"/>
      <c r="K73" s="108"/>
      <c r="L73" s="108"/>
      <c r="M73" s="108"/>
      <c r="N73" s="108"/>
      <c r="O73" s="108"/>
      <c r="P73" s="108"/>
      <c r="Q73" s="108"/>
      <c r="R73" s="108"/>
      <c r="S73" s="108"/>
      <c r="T73" s="10">
        <f t="shared" si="54"/>
        <v>0</v>
      </c>
      <c r="U73" s="5"/>
      <c r="X73" s="314"/>
      <c r="Y73" s="1"/>
      <c r="Z73" s="1"/>
      <c r="AA73" s="1"/>
      <c r="AB73" s="1"/>
      <c r="AC73" s="1"/>
      <c r="AD73" s="1"/>
      <c r="AE73" s="1"/>
      <c r="AF73" s="1"/>
      <c r="AG73" s="1"/>
      <c r="AH73" s="1"/>
      <c r="AI73" s="1"/>
      <c r="AJ73" s="1"/>
      <c r="AK73" s="1"/>
      <c r="AL73" s="1"/>
      <c r="AM73" s="1"/>
    </row>
    <row r="74" spans="2:39" x14ac:dyDescent="0.25">
      <c r="B74" s="29"/>
      <c r="C74" s="409" t="s">
        <v>82</v>
      </c>
      <c r="D74" s="410"/>
      <c r="E74" s="410"/>
      <c r="F74" s="410"/>
      <c r="G74" s="410"/>
      <c r="H74" s="107"/>
      <c r="I74" s="108"/>
      <c r="J74" s="108"/>
      <c r="K74" s="108"/>
      <c r="L74" s="108"/>
      <c r="M74" s="108"/>
      <c r="N74" s="108"/>
      <c r="O74" s="108"/>
      <c r="P74" s="108"/>
      <c r="Q74" s="108"/>
      <c r="R74" s="108"/>
      <c r="S74" s="108"/>
      <c r="T74" s="10">
        <f t="shared" si="54"/>
        <v>0</v>
      </c>
      <c r="U74" s="5"/>
      <c r="X74" s="314"/>
      <c r="Y74" s="1"/>
      <c r="Z74" s="1"/>
      <c r="AA74" s="1"/>
      <c r="AB74" s="1"/>
      <c r="AC74" s="1"/>
      <c r="AD74" s="1"/>
      <c r="AE74" s="1"/>
      <c r="AF74" s="1"/>
      <c r="AG74" s="1"/>
      <c r="AH74" s="1"/>
      <c r="AI74" s="1"/>
      <c r="AJ74" s="1"/>
      <c r="AK74" s="1"/>
      <c r="AL74" s="1"/>
      <c r="AM74" s="1"/>
    </row>
    <row r="75" spans="2:39" x14ac:dyDescent="0.25">
      <c r="B75" s="29"/>
      <c r="H75" s="5"/>
      <c r="T75" s="5"/>
      <c r="U75" s="5"/>
      <c r="V75" s="326" t="s">
        <v>167</v>
      </c>
      <c r="X75" s="314"/>
      <c r="Y75" s="1"/>
      <c r="Z75" s="1"/>
      <c r="AA75" s="1"/>
      <c r="AB75" s="1"/>
      <c r="AC75" s="1"/>
      <c r="AD75" s="1"/>
      <c r="AE75" s="1"/>
      <c r="AF75" s="1"/>
      <c r="AG75" s="1"/>
      <c r="AH75" s="1"/>
      <c r="AI75" s="1"/>
      <c r="AJ75" s="1"/>
      <c r="AK75" s="1"/>
      <c r="AL75" s="1"/>
      <c r="AM75" s="1"/>
    </row>
    <row r="76" spans="2:39" x14ac:dyDescent="0.25">
      <c r="B76" s="29"/>
      <c r="G76" s="100" t="s">
        <v>105</v>
      </c>
      <c r="H76" s="10">
        <f>SUM(H63:H75)</f>
        <v>0</v>
      </c>
      <c r="I76" s="10">
        <f t="shared" ref="I76" si="55">SUM(I63:I75)</f>
        <v>0</v>
      </c>
      <c r="J76" s="10">
        <f t="shared" ref="J76" si="56">SUM(J63:J75)</f>
        <v>0</v>
      </c>
      <c r="K76" s="10">
        <f t="shared" ref="K76" si="57">SUM(K63:K75)</f>
        <v>0</v>
      </c>
      <c r="L76" s="10">
        <f t="shared" ref="L76" si="58">SUM(L63:L75)</f>
        <v>0</v>
      </c>
      <c r="M76" s="10">
        <f t="shared" ref="M76" si="59">SUM(M63:M75)</f>
        <v>0</v>
      </c>
      <c r="N76" s="10">
        <f t="shared" ref="N76" si="60">SUM(N63:N75)</f>
        <v>0</v>
      </c>
      <c r="O76" s="10">
        <f t="shared" ref="O76" si="61">SUM(O63:O75)</f>
        <v>0</v>
      </c>
      <c r="P76" s="10">
        <f t="shared" ref="P76" si="62">SUM(P63:P75)</f>
        <v>0</v>
      </c>
      <c r="Q76" s="10">
        <f t="shared" ref="Q76" si="63">SUM(Q63:Q75)</f>
        <v>0</v>
      </c>
      <c r="R76" s="10">
        <f t="shared" ref="R76" si="64">SUM(R63:R75)</f>
        <v>0</v>
      </c>
      <c r="S76" s="10">
        <f t="shared" ref="S76" si="65">SUM(S63:S75)</f>
        <v>0</v>
      </c>
      <c r="T76" s="10">
        <f t="shared" ref="T76" si="66">SUM(H76:S76)</f>
        <v>0</v>
      </c>
      <c r="U76" s="5"/>
      <c r="V76" s="327" t="s">
        <v>168</v>
      </c>
      <c r="X76" s="314"/>
      <c r="Y76" s="1"/>
      <c r="Z76" s="1"/>
      <c r="AA76" s="1"/>
      <c r="AB76" s="1"/>
      <c r="AC76" s="1"/>
      <c r="AD76" s="1"/>
      <c r="AE76" s="1"/>
      <c r="AF76" s="1"/>
      <c r="AG76" s="1"/>
      <c r="AH76" s="1"/>
      <c r="AI76" s="1"/>
      <c r="AJ76" s="1"/>
      <c r="AK76" s="1"/>
      <c r="AL76" s="1"/>
      <c r="AM76" s="1"/>
    </row>
    <row r="77" spans="2:39" x14ac:dyDescent="0.25">
      <c r="B77" s="29"/>
      <c r="G77" s="106" t="s">
        <v>112</v>
      </c>
      <c r="H77" s="10">
        <f>H76*$P$8</f>
        <v>0</v>
      </c>
      <c r="I77" s="10">
        <f t="shared" ref="I77" si="67">I76*$P$8</f>
        <v>0</v>
      </c>
      <c r="J77" s="10">
        <f t="shared" ref="J77" si="68">J76*$P$8</f>
        <v>0</v>
      </c>
      <c r="K77" s="10">
        <f t="shared" ref="K77" si="69">K76*$P$8</f>
        <v>0</v>
      </c>
      <c r="L77" s="10">
        <f t="shared" ref="L77" si="70">L76*$P$8</f>
        <v>0</v>
      </c>
      <c r="M77" s="10">
        <f t="shared" ref="M77" si="71">M76*$P$8</f>
        <v>0</v>
      </c>
      <c r="N77" s="10">
        <f t="shared" ref="N77" si="72">N76*$P$8</f>
        <v>0</v>
      </c>
      <c r="O77" s="10">
        <f t="shared" ref="O77" si="73">O76*$P$8</f>
        <v>0</v>
      </c>
      <c r="P77" s="10">
        <f t="shared" ref="P77" si="74">P76*$P$8</f>
        <v>0</v>
      </c>
      <c r="Q77" s="10">
        <f t="shared" ref="Q77" si="75">Q76*$P$8</f>
        <v>0</v>
      </c>
      <c r="R77" s="10">
        <f t="shared" ref="R77" si="76">R76*$P$8</f>
        <v>0</v>
      </c>
      <c r="S77" s="10">
        <f t="shared" ref="S77" si="77">S76*$P$8</f>
        <v>0</v>
      </c>
      <c r="T77" s="10">
        <f>SUM(H77:S77)</f>
        <v>0</v>
      </c>
      <c r="U77" s="5"/>
      <c r="V77" s="21">
        <f>'C Staff Rates &amp; Roles'!$L$13</f>
        <v>1800</v>
      </c>
      <c r="X77" s="314"/>
      <c r="Y77" s="1"/>
      <c r="Z77" s="1"/>
      <c r="AA77" s="1"/>
      <c r="AB77" s="1"/>
      <c r="AC77" s="1"/>
      <c r="AD77" s="1"/>
      <c r="AE77" s="1"/>
      <c r="AF77" s="1"/>
      <c r="AG77" s="1"/>
      <c r="AH77" s="1"/>
      <c r="AI77" s="1"/>
      <c r="AJ77" s="1"/>
      <c r="AK77" s="1"/>
      <c r="AL77" s="1"/>
      <c r="AM77" s="1"/>
    </row>
    <row r="78" spans="2:39" x14ac:dyDescent="0.25">
      <c r="B78" s="29"/>
      <c r="G78" s="100" t="s">
        <v>111</v>
      </c>
      <c r="H78" s="10">
        <f>H76*$Q$8</f>
        <v>0</v>
      </c>
      <c r="I78" s="10">
        <f t="shared" ref="I78:S78" si="78">I76*$Q$8</f>
        <v>0</v>
      </c>
      <c r="J78" s="10">
        <f t="shared" si="78"/>
        <v>0</v>
      </c>
      <c r="K78" s="10">
        <f t="shared" si="78"/>
        <v>0</v>
      </c>
      <c r="L78" s="10">
        <f t="shared" si="78"/>
        <v>0</v>
      </c>
      <c r="M78" s="10">
        <f t="shared" si="78"/>
        <v>0</v>
      </c>
      <c r="N78" s="10">
        <f t="shared" si="78"/>
        <v>0</v>
      </c>
      <c r="O78" s="10">
        <f t="shared" si="78"/>
        <v>0</v>
      </c>
      <c r="P78" s="10">
        <f t="shared" si="78"/>
        <v>0</v>
      </c>
      <c r="Q78" s="10">
        <f t="shared" si="78"/>
        <v>0</v>
      </c>
      <c r="R78" s="10">
        <f t="shared" si="78"/>
        <v>0</v>
      </c>
      <c r="S78" s="10">
        <f t="shared" si="78"/>
        <v>0</v>
      </c>
      <c r="T78" s="10">
        <f>SUM(H78:S78)</f>
        <v>0</v>
      </c>
      <c r="U78" s="5"/>
      <c r="X78" s="314"/>
      <c r="Y78" s="1"/>
      <c r="Z78" s="1"/>
      <c r="AA78" s="1"/>
      <c r="AB78" s="1"/>
      <c r="AC78" s="1"/>
      <c r="AD78" s="1"/>
      <c r="AE78" s="1"/>
      <c r="AF78" s="1"/>
      <c r="AG78" s="1"/>
      <c r="AH78" s="1"/>
      <c r="AI78" s="1"/>
      <c r="AJ78" s="1"/>
      <c r="AK78" s="1"/>
      <c r="AL78" s="1"/>
      <c r="AM78" s="1"/>
    </row>
    <row r="79" spans="2:39" x14ac:dyDescent="0.25">
      <c r="B79" s="29"/>
      <c r="G79" s="100" t="s">
        <v>119</v>
      </c>
      <c r="H79" s="10">
        <f>SUM(H76:H78)</f>
        <v>0</v>
      </c>
      <c r="I79" s="10">
        <f t="shared" ref="I79" si="79">SUM(I76:I78)</f>
        <v>0</v>
      </c>
      <c r="J79" s="10">
        <f t="shared" ref="J79" si="80">SUM(J76:J78)</f>
        <v>0</v>
      </c>
      <c r="K79" s="10">
        <f t="shared" ref="K79" si="81">SUM(K76:K78)</f>
        <v>0</v>
      </c>
      <c r="L79" s="10">
        <f t="shared" ref="L79" si="82">SUM(L76:L78)</f>
        <v>0</v>
      </c>
      <c r="M79" s="10">
        <f t="shared" ref="M79" si="83">SUM(M76:M78)</f>
        <v>0</v>
      </c>
      <c r="N79" s="10">
        <f t="shared" ref="N79" si="84">SUM(N76:N78)</f>
        <v>0</v>
      </c>
      <c r="O79" s="10">
        <f t="shared" ref="O79" si="85">SUM(O76:O78)</f>
        <v>0</v>
      </c>
      <c r="P79" s="10">
        <f t="shared" ref="P79" si="86">SUM(P76:P78)</f>
        <v>0</v>
      </c>
      <c r="Q79" s="10">
        <f t="shared" ref="Q79" si="87">SUM(Q76:Q78)</f>
        <v>0</v>
      </c>
      <c r="R79" s="10">
        <f t="shared" ref="R79" si="88">SUM(R76:R78)</f>
        <v>0</v>
      </c>
      <c r="S79" s="10">
        <f t="shared" ref="S79" si="89">SUM(S76:S78)</f>
        <v>0</v>
      </c>
      <c r="T79" s="104">
        <f>SUM(T76:T78)</f>
        <v>0</v>
      </c>
      <c r="U79" s="105"/>
      <c r="V79" s="141">
        <f>T79/V77</f>
        <v>0</v>
      </c>
      <c r="X79" s="314"/>
      <c r="Y79" s="1"/>
      <c r="Z79" s="1"/>
      <c r="AA79" s="1"/>
      <c r="AB79" s="1"/>
      <c r="AC79" s="1"/>
      <c r="AD79" s="1"/>
      <c r="AE79" s="1"/>
      <c r="AF79" s="1"/>
      <c r="AG79" s="1"/>
      <c r="AH79" s="1"/>
      <c r="AI79" s="1"/>
      <c r="AJ79" s="1"/>
      <c r="AK79" s="1"/>
      <c r="AL79" s="1"/>
      <c r="AM79" s="1"/>
    </row>
    <row r="80" spans="2:39" x14ac:dyDescent="0.25">
      <c r="B80" s="29"/>
      <c r="X80" s="314"/>
      <c r="Y80" s="1"/>
      <c r="Z80" s="1"/>
      <c r="AA80" s="1"/>
      <c r="AB80" s="1"/>
      <c r="AC80" s="1"/>
      <c r="AD80" s="1"/>
      <c r="AE80" s="1"/>
      <c r="AF80" s="1"/>
      <c r="AG80" s="1"/>
      <c r="AH80" s="1"/>
      <c r="AI80" s="1"/>
      <c r="AJ80" s="1"/>
      <c r="AK80" s="1"/>
      <c r="AL80" s="1"/>
      <c r="AM80" s="1"/>
    </row>
    <row r="81" spans="2:39" ht="18.75" x14ac:dyDescent="0.3">
      <c r="B81" s="29"/>
      <c r="E81" s="23" t="s">
        <v>45</v>
      </c>
      <c r="G81" s="101" t="s">
        <v>115</v>
      </c>
      <c r="I81" s="94" t="s">
        <v>109</v>
      </c>
      <c r="J81" s="101">
        <f>$O$8</f>
        <v>60</v>
      </c>
      <c r="K81" s="94"/>
      <c r="M81" s="94" t="s">
        <v>95</v>
      </c>
      <c r="N81" s="20">
        <f>$P$8</f>
        <v>1</v>
      </c>
      <c r="P81" t="s">
        <v>110</v>
      </c>
      <c r="R81" s="121">
        <f>$Q$8</f>
        <v>0</v>
      </c>
      <c r="X81" s="314"/>
      <c r="Y81" s="1"/>
      <c r="Z81" s="1"/>
      <c r="AA81" s="1"/>
      <c r="AB81" s="1"/>
      <c r="AC81" s="1"/>
      <c r="AD81" s="1"/>
      <c r="AE81" s="1"/>
      <c r="AF81" s="1"/>
      <c r="AG81" s="1"/>
      <c r="AH81" s="1"/>
      <c r="AI81" s="1"/>
      <c r="AJ81" s="1"/>
      <c r="AK81" s="1"/>
      <c r="AL81" s="1"/>
      <c r="AM81" s="1"/>
    </row>
    <row r="82" spans="2:39" x14ac:dyDescent="0.25">
      <c r="B82" s="29"/>
      <c r="C82" s="353" t="s">
        <v>123</v>
      </c>
      <c r="D82" s="362"/>
      <c r="E82" s="362"/>
      <c r="F82" s="362"/>
      <c r="G82" s="362"/>
      <c r="H82" s="109" t="s">
        <v>91</v>
      </c>
      <c r="I82" s="109" t="s">
        <v>92</v>
      </c>
      <c r="J82" s="109" t="s">
        <v>93</v>
      </c>
      <c r="K82" s="109" t="s">
        <v>94</v>
      </c>
      <c r="L82" s="109" t="s">
        <v>83</v>
      </c>
      <c r="M82" s="109" t="s">
        <v>84</v>
      </c>
      <c r="N82" s="109" t="s">
        <v>85</v>
      </c>
      <c r="O82" s="109" t="s">
        <v>86</v>
      </c>
      <c r="P82" s="109" t="s">
        <v>87</v>
      </c>
      <c r="Q82" s="109" t="s">
        <v>88</v>
      </c>
      <c r="R82" s="109" t="s">
        <v>89</v>
      </c>
      <c r="S82" s="109" t="s">
        <v>90</v>
      </c>
      <c r="T82" s="109" t="s">
        <v>3</v>
      </c>
      <c r="U82" s="136"/>
      <c r="X82" s="314"/>
      <c r="Y82" s="1"/>
      <c r="Z82" s="1"/>
      <c r="AA82" s="1"/>
      <c r="AB82" s="1"/>
      <c r="AC82" s="1"/>
      <c r="AD82" s="1"/>
      <c r="AE82" s="1"/>
      <c r="AF82" s="1"/>
      <c r="AG82" s="1"/>
      <c r="AH82" s="1"/>
      <c r="AI82" s="1"/>
      <c r="AJ82" s="1"/>
      <c r="AK82" s="1"/>
      <c r="AL82" s="1"/>
      <c r="AM82" s="1"/>
    </row>
    <row r="83" spans="2:39" x14ac:dyDescent="0.25">
      <c r="B83" s="29"/>
      <c r="C83" s="411" t="s">
        <v>71</v>
      </c>
      <c r="D83" s="346"/>
      <c r="E83" s="346"/>
      <c r="F83" s="346"/>
      <c r="G83" s="346"/>
      <c r="H83" s="107"/>
      <c r="I83" s="108"/>
      <c r="J83" s="108"/>
      <c r="K83" s="108"/>
      <c r="L83" s="108"/>
      <c r="M83" s="108"/>
      <c r="N83" s="108"/>
      <c r="O83" s="108"/>
      <c r="P83" s="108"/>
      <c r="Q83" s="108"/>
      <c r="R83" s="108"/>
      <c r="S83" s="108"/>
      <c r="T83" s="10">
        <f t="shared" ref="T83:T94" si="90">SUM(H83:S83)</f>
        <v>0</v>
      </c>
      <c r="U83" s="5"/>
      <c r="X83" s="314"/>
      <c r="Y83" s="1"/>
      <c r="Z83" s="1"/>
      <c r="AA83" s="1"/>
      <c r="AB83" s="1"/>
      <c r="AC83" s="1"/>
      <c r="AD83" s="1"/>
      <c r="AE83" s="1"/>
      <c r="AF83" s="1"/>
      <c r="AG83" s="1"/>
      <c r="AH83" s="1"/>
      <c r="AI83" s="1"/>
      <c r="AJ83" s="1"/>
      <c r="AK83" s="1"/>
      <c r="AL83" s="1"/>
      <c r="AM83" s="1"/>
    </row>
    <row r="84" spans="2:39" x14ac:dyDescent="0.25">
      <c r="B84" s="29"/>
      <c r="C84" s="411" t="s">
        <v>72</v>
      </c>
      <c r="D84" s="346"/>
      <c r="E84" s="346"/>
      <c r="F84" s="346"/>
      <c r="G84" s="346"/>
      <c r="H84" s="107"/>
      <c r="I84" s="108"/>
      <c r="J84" s="108"/>
      <c r="K84" s="108"/>
      <c r="L84" s="108"/>
      <c r="M84" s="108"/>
      <c r="N84" s="108"/>
      <c r="O84" s="108"/>
      <c r="P84" s="108"/>
      <c r="Q84" s="108"/>
      <c r="R84" s="108"/>
      <c r="S84" s="108"/>
      <c r="T84" s="10">
        <f t="shared" si="90"/>
        <v>0</v>
      </c>
      <c r="U84" s="5"/>
      <c r="X84" s="314"/>
      <c r="Y84" s="1"/>
      <c r="Z84" s="1"/>
      <c r="AA84" s="1"/>
      <c r="AB84" s="1"/>
      <c r="AC84" s="1"/>
      <c r="AD84" s="1"/>
      <c r="AE84" s="1"/>
      <c r="AF84" s="1"/>
      <c r="AG84" s="1"/>
      <c r="AH84" s="1"/>
      <c r="AI84" s="1"/>
      <c r="AJ84" s="1"/>
      <c r="AK84" s="1"/>
      <c r="AL84" s="1"/>
      <c r="AM84" s="1"/>
    </row>
    <row r="85" spans="2:39" x14ac:dyDescent="0.25">
      <c r="B85" s="29"/>
      <c r="C85" s="411" t="s">
        <v>73</v>
      </c>
      <c r="D85" s="346"/>
      <c r="E85" s="346"/>
      <c r="F85" s="346"/>
      <c r="G85" s="346"/>
      <c r="H85" s="107"/>
      <c r="I85" s="108"/>
      <c r="J85" s="108"/>
      <c r="K85" s="108"/>
      <c r="L85" s="108"/>
      <c r="M85" s="108"/>
      <c r="N85" s="108"/>
      <c r="O85" s="108"/>
      <c r="P85" s="108"/>
      <c r="Q85" s="108"/>
      <c r="R85" s="108"/>
      <c r="S85" s="108"/>
      <c r="T85" s="10">
        <f t="shared" si="90"/>
        <v>0</v>
      </c>
      <c r="U85" s="5"/>
      <c r="X85" s="314"/>
      <c r="Y85" s="1"/>
      <c r="Z85" s="1"/>
      <c r="AA85" s="1"/>
      <c r="AB85" s="1"/>
      <c r="AC85" s="1"/>
      <c r="AD85" s="1"/>
      <c r="AE85" s="1"/>
      <c r="AF85" s="1"/>
      <c r="AG85" s="1"/>
      <c r="AH85" s="1"/>
      <c r="AI85" s="1"/>
      <c r="AJ85" s="1"/>
      <c r="AK85" s="1"/>
      <c r="AL85" s="1"/>
      <c r="AM85" s="1"/>
    </row>
    <row r="86" spans="2:39" x14ac:dyDescent="0.25">
      <c r="B86" s="29"/>
      <c r="C86" s="411" t="s">
        <v>74</v>
      </c>
      <c r="D86" s="346"/>
      <c r="E86" s="346"/>
      <c r="F86" s="346"/>
      <c r="G86" s="346"/>
      <c r="H86" s="107"/>
      <c r="I86" s="108"/>
      <c r="J86" s="108"/>
      <c r="K86" s="108"/>
      <c r="L86" s="108"/>
      <c r="M86" s="108"/>
      <c r="N86" s="108"/>
      <c r="O86" s="108"/>
      <c r="P86" s="108"/>
      <c r="Q86" s="108"/>
      <c r="R86" s="108"/>
      <c r="S86" s="108"/>
      <c r="T86" s="10">
        <f t="shared" si="90"/>
        <v>0</v>
      </c>
      <c r="U86" s="5"/>
      <c r="X86" s="314"/>
      <c r="Y86" s="1"/>
      <c r="Z86" s="1"/>
      <c r="AA86" s="1"/>
      <c r="AB86" s="1"/>
      <c r="AC86" s="1"/>
      <c r="AD86" s="1"/>
      <c r="AE86" s="1"/>
      <c r="AF86" s="1"/>
      <c r="AG86" s="1"/>
      <c r="AH86" s="1"/>
      <c r="AI86" s="1"/>
      <c r="AJ86" s="1"/>
      <c r="AK86" s="1"/>
      <c r="AL86" s="1"/>
      <c r="AM86" s="1"/>
    </row>
    <row r="87" spans="2:39" x14ac:dyDescent="0.25">
      <c r="B87" s="29"/>
      <c r="C87" s="411" t="s">
        <v>75</v>
      </c>
      <c r="D87" s="346"/>
      <c r="E87" s="346"/>
      <c r="F87" s="346"/>
      <c r="G87" s="346"/>
      <c r="H87" s="107"/>
      <c r="I87" s="108"/>
      <c r="J87" s="108"/>
      <c r="K87" s="108"/>
      <c r="L87" s="108"/>
      <c r="M87" s="108"/>
      <c r="N87" s="108"/>
      <c r="O87" s="108"/>
      <c r="P87" s="108"/>
      <c r="Q87" s="108"/>
      <c r="R87" s="108"/>
      <c r="S87" s="108"/>
      <c r="T87" s="10">
        <f t="shared" si="90"/>
        <v>0</v>
      </c>
      <c r="U87" s="5"/>
      <c r="X87" s="314"/>
      <c r="Y87" s="1"/>
      <c r="Z87" s="1"/>
      <c r="AA87" s="1"/>
      <c r="AB87" s="1"/>
      <c r="AC87" s="1"/>
      <c r="AD87" s="1"/>
      <c r="AE87" s="1"/>
      <c r="AF87" s="1"/>
      <c r="AG87" s="1"/>
      <c r="AH87" s="1"/>
      <c r="AI87" s="1"/>
      <c r="AJ87" s="1"/>
      <c r="AK87" s="1"/>
      <c r="AL87" s="1"/>
      <c r="AM87" s="1"/>
    </row>
    <row r="88" spans="2:39" x14ac:dyDescent="0.25">
      <c r="B88" s="29"/>
      <c r="C88" s="411" t="s">
        <v>76</v>
      </c>
      <c r="D88" s="346"/>
      <c r="E88" s="346"/>
      <c r="F88" s="346"/>
      <c r="G88" s="346"/>
      <c r="H88" s="107"/>
      <c r="I88" s="108"/>
      <c r="J88" s="108"/>
      <c r="K88" s="108"/>
      <c r="L88" s="108"/>
      <c r="M88" s="108"/>
      <c r="N88" s="108"/>
      <c r="O88" s="108"/>
      <c r="P88" s="108"/>
      <c r="Q88" s="108"/>
      <c r="R88" s="108"/>
      <c r="S88" s="108"/>
      <c r="T88" s="10">
        <f t="shared" si="90"/>
        <v>0</v>
      </c>
      <c r="U88" s="5"/>
      <c r="X88" s="314"/>
      <c r="Y88" s="1"/>
      <c r="Z88" s="1"/>
      <c r="AA88" s="1"/>
      <c r="AB88" s="1"/>
      <c r="AC88" s="1"/>
      <c r="AD88" s="1"/>
      <c r="AE88" s="1"/>
      <c r="AF88" s="1"/>
      <c r="AG88" s="1"/>
      <c r="AH88" s="1"/>
      <c r="AI88" s="1"/>
      <c r="AJ88" s="1"/>
      <c r="AK88" s="1"/>
      <c r="AL88" s="1"/>
      <c r="AM88" s="1"/>
    </row>
    <row r="89" spans="2:39" x14ac:dyDescent="0.25">
      <c r="B89" s="29"/>
      <c r="C89" s="411" t="s">
        <v>77</v>
      </c>
      <c r="D89" s="346"/>
      <c r="E89" s="346"/>
      <c r="F89" s="346"/>
      <c r="G89" s="346"/>
      <c r="H89" s="107"/>
      <c r="I89" s="108"/>
      <c r="J89" s="108"/>
      <c r="K89" s="108"/>
      <c r="L89" s="108"/>
      <c r="M89" s="108"/>
      <c r="N89" s="108"/>
      <c r="O89" s="108"/>
      <c r="P89" s="108"/>
      <c r="Q89" s="108"/>
      <c r="R89" s="108"/>
      <c r="S89" s="108"/>
      <c r="T89" s="10">
        <f t="shared" si="90"/>
        <v>0</v>
      </c>
      <c r="U89" s="5"/>
      <c r="X89" s="314"/>
      <c r="Y89" s="1"/>
      <c r="Z89" s="1"/>
      <c r="AA89" s="1"/>
      <c r="AB89" s="1"/>
      <c r="AC89" s="1"/>
      <c r="AD89" s="1"/>
      <c r="AE89" s="1"/>
      <c r="AF89" s="1"/>
      <c r="AG89" s="1"/>
      <c r="AH89" s="1"/>
      <c r="AI89" s="1"/>
      <c r="AJ89" s="1"/>
      <c r="AK89" s="1"/>
      <c r="AL89" s="1"/>
      <c r="AM89" s="1"/>
    </row>
    <row r="90" spans="2:39" x14ac:dyDescent="0.25">
      <c r="B90" s="29"/>
      <c r="C90" s="411" t="s">
        <v>78</v>
      </c>
      <c r="D90" s="346"/>
      <c r="E90" s="346"/>
      <c r="F90" s="346"/>
      <c r="G90" s="346"/>
      <c r="H90" s="107"/>
      <c r="I90" s="108"/>
      <c r="J90" s="108"/>
      <c r="K90" s="108"/>
      <c r="L90" s="108"/>
      <c r="M90" s="108"/>
      <c r="N90" s="108"/>
      <c r="O90" s="108"/>
      <c r="P90" s="108"/>
      <c r="Q90" s="108"/>
      <c r="R90" s="108"/>
      <c r="S90" s="108"/>
      <c r="T90" s="10">
        <f t="shared" si="90"/>
        <v>0</v>
      </c>
      <c r="U90" s="5"/>
      <c r="X90" s="314"/>
      <c r="Y90" s="1"/>
      <c r="Z90" s="1"/>
      <c r="AA90" s="1"/>
      <c r="AB90" s="1"/>
      <c r="AC90" s="1"/>
      <c r="AD90" s="1"/>
      <c r="AE90" s="1"/>
      <c r="AF90" s="1"/>
      <c r="AG90" s="1"/>
      <c r="AH90" s="1"/>
      <c r="AI90" s="1"/>
      <c r="AJ90" s="1"/>
      <c r="AK90" s="1"/>
      <c r="AL90" s="1"/>
      <c r="AM90" s="1"/>
    </row>
    <row r="91" spans="2:39" x14ac:dyDescent="0.25">
      <c r="B91" s="29"/>
      <c r="C91" s="411" t="s">
        <v>79</v>
      </c>
      <c r="D91" s="346"/>
      <c r="E91" s="346"/>
      <c r="F91" s="346"/>
      <c r="G91" s="346"/>
      <c r="H91" s="107"/>
      <c r="I91" s="108"/>
      <c r="J91" s="108"/>
      <c r="K91" s="108"/>
      <c r="L91" s="108"/>
      <c r="M91" s="108"/>
      <c r="N91" s="108"/>
      <c r="O91" s="108"/>
      <c r="P91" s="108"/>
      <c r="Q91" s="108"/>
      <c r="R91" s="108"/>
      <c r="S91" s="108"/>
      <c r="T91" s="10">
        <f t="shared" si="90"/>
        <v>0</v>
      </c>
      <c r="U91" s="5"/>
      <c r="X91" s="314"/>
      <c r="Y91" s="1"/>
      <c r="Z91" s="1"/>
      <c r="AA91" s="1"/>
      <c r="AB91" s="1"/>
      <c r="AC91" s="1"/>
      <c r="AD91" s="1"/>
      <c r="AE91" s="1"/>
      <c r="AF91" s="1"/>
      <c r="AG91" s="1"/>
      <c r="AH91" s="1"/>
      <c r="AI91" s="1"/>
      <c r="AJ91" s="1"/>
      <c r="AK91" s="1"/>
      <c r="AL91" s="1"/>
      <c r="AM91" s="1"/>
    </row>
    <row r="92" spans="2:39" x14ac:dyDescent="0.25">
      <c r="B92" s="29"/>
      <c r="C92" s="411" t="s">
        <v>80</v>
      </c>
      <c r="D92" s="346"/>
      <c r="E92" s="346"/>
      <c r="F92" s="346"/>
      <c r="G92" s="346"/>
      <c r="H92" s="107"/>
      <c r="I92" s="108"/>
      <c r="J92" s="108"/>
      <c r="K92" s="108"/>
      <c r="L92" s="108"/>
      <c r="M92" s="108"/>
      <c r="N92" s="108"/>
      <c r="O92" s="108"/>
      <c r="P92" s="108"/>
      <c r="Q92" s="108"/>
      <c r="R92" s="108"/>
      <c r="S92" s="108"/>
      <c r="T92" s="10">
        <f t="shared" si="90"/>
        <v>0</v>
      </c>
      <c r="U92" s="5"/>
      <c r="X92" s="314"/>
      <c r="Y92" s="1"/>
      <c r="Z92" s="1"/>
      <c r="AA92" s="1"/>
      <c r="AB92" s="1"/>
      <c r="AC92" s="1"/>
      <c r="AD92" s="1"/>
      <c r="AE92" s="1"/>
      <c r="AF92" s="1"/>
      <c r="AG92" s="1"/>
      <c r="AH92" s="1"/>
      <c r="AI92" s="1"/>
      <c r="AJ92" s="1"/>
      <c r="AK92" s="1"/>
      <c r="AL92" s="1"/>
      <c r="AM92" s="1"/>
    </row>
    <row r="93" spans="2:39" x14ac:dyDescent="0.25">
      <c r="B93" s="29"/>
      <c r="C93" s="411" t="s">
        <v>81</v>
      </c>
      <c r="D93" s="346"/>
      <c r="E93" s="346"/>
      <c r="F93" s="346"/>
      <c r="G93" s="346"/>
      <c r="H93" s="107"/>
      <c r="I93" s="108"/>
      <c r="J93" s="108"/>
      <c r="K93" s="108"/>
      <c r="L93" s="108"/>
      <c r="M93" s="108"/>
      <c r="N93" s="108"/>
      <c r="O93" s="108"/>
      <c r="P93" s="108"/>
      <c r="Q93" s="108"/>
      <c r="R93" s="108"/>
      <c r="S93" s="108"/>
      <c r="T93" s="10">
        <f t="shared" si="90"/>
        <v>0</v>
      </c>
      <c r="U93" s="5"/>
      <c r="X93" s="314"/>
      <c r="Y93" s="1"/>
      <c r="Z93" s="1"/>
      <c r="AA93" s="1"/>
      <c r="AB93" s="1"/>
      <c r="AC93" s="1"/>
      <c r="AD93" s="1"/>
      <c r="AE93" s="1"/>
      <c r="AF93" s="1"/>
      <c r="AG93" s="1"/>
      <c r="AH93" s="1"/>
      <c r="AI93" s="1"/>
      <c r="AJ93" s="1"/>
      <c r="AK93" s="1"/>
      <c r="AL93" s="1"/>
      <c r="AM93" s="1"/>
    </row>
    <row r="94" spans="2:39" x14ac:dyDescent="0.25">
      <c r="B94" s="29"/>
      <c r="C94" s="411" t="s">
        <v>82</v>
      </c>
      <c r="D94" s="346"/>
      <c r="E94" s="346"/>
      <c r="F94" s="346"/>
      <c r="G94" s="346"/>
      <c r="H94" s="107"/>
      <c r="I94" s="108"/>
      <c r="J94" s="108"/>
      <c r="K94" s="108"/>
      <c r="L94" s="108"/>
      <c r="M94" s="108"/>
      <c r="N94" s="108"/>
      <c r="O94" s="108"/>
      <c r="P94" s="108"/>
      <c r="Q94" s="108"/>
      <c r="R94" s="108"/>
      <c r="S94" s="108"/>
      <c r="T94" s="10">
        <f t="shared" si="90"/>
        <v>0</v>
      </c>
      <c r="U94" s="5"/>
      <c r="X94" s="314"/>
      <c r="Y94" s="1"/>
      <c r="Z94" s="1"/>
      <c r="AA94" s="1"/>
      <c r="AB94" s="1"/>
      <c r="AC94" s="1"/>
      <c r="AD94" s="1"/>
      <c r="AE94" s="1"/>
      <c r="AF94" s="1"/>
      <c r="AG94" s="1"/>
      <c r="AH94" s="1"/>
      <c r="AI94" s="1"/>
      <c r="AJ94" s="1"/>
      <c r="AK94" s="1"/>
      <c r="AL94" s="1"/>
      <c r="AM94" s="1"/>
    </row>
    <row r="95" spans="2:39" x14ac:dyDescent="0.25">
      <c r="B95" s="29"/>
      <c r="H95" s="5"/>
      <c r="T95" s="5"/>
      <c r="U95" s="5"/>
      <c r="V95" s="326" t="s">
        <v>167</v>
      </c>
      <c r="X95" s="314"/>
      <c r="Y95" s="1"/>
      <c r="Z95" s="1"/>
      <c r="AA95" s="1"/>
      <c r="AB95" s="1"/>
      <c r="AC95" s="1"/>
      <c r="AD95" s="1"/>
      <c r="AE95" s="1"/>
      <c r="AF95" s="1"/>
      <c r="AG95" s="1"/>
      <c r="AH95" s="1"/>
      <c r="AI95" s="1"/>
      <c r="AJ95" s="1"/>
      <c r="AK95" s="1"/>
      <c r="AL95" s="1"/>
      <c r="AM95" s="1"/>
    </row>
    <row r="96" spans="2:39" x14ac:dyDescent="0.25">
      <c r="B96" s="29"/>
      <c r="G96" s="100" t="s">
        <v>105</v>
      </c>
      <c r="H96" s="10">
        <f>SUM(H83:H95)</f>
        <v>0</v>
      </c>
      <c r="I96" s="10">
        <f t="shared" ref="I96" si="91">SUM(I83:I95)</f>
        <v>0</v>
      </c>
      <c r="J96" s="10">
        <f t="shared" ref="J96" si="92">SUM(J83:J95)</f>
        <v>0</v>
      </c>
      <c r="K96" s="10">
        <f t="shared" ref="K96" si="93">SUM(K83:K95)</f>
        <v>0</v>
      </c>
      <c r="L96" s="10">
        <f t="shared" ref="L96" si="94">SUM(L83:L95)</f>
        <v>0</v>
      </c>
      <c r="M96" s="10">
        <f t="shared" ref="M96" si="95">SUM(M83:M95)</f>
        <v>0</v>
      </c>
      <c r="N96" s="10">
        <f t="shared" ref="N96" si="96">SUM(N83:N95)</f>
        <v>0</v>
      </c>
      <c r="O96" s="10">
        <f t="shared" ref="O96" si="97">SUM(O83:O95)</f>
        <v>0</v>
      </c>
      <c r="P96" s="10">
        <f t="shared" ref="P96" si="98">SUM(P83:P95)</f>
        <v>0</v>
      </c>
      <c r="Q96" s="10">
        <f t="shared" ref="Q96" si="99">SUM(Q83:Q95)</f>
        <v>0</v>
      </c>
      <c r="R96" s="10">
        <f t="shared" ref="R96" si="100">SUM(R83:R95)</f>
        <v>0</v>
      </c>
      <c r="S96" s="10">
        <f t="shared" ref="S96" si="101">SUM(S83:S95)</f>
        <v>0</v>
      </c>
      <c r="T96" s="10">
        <f t="shared" ref="T96" si="102">SUM(H96:S96)</f>
        <v>0</v>
      </c>
      <c r="U96" s="5"/>
      <c r="V96" s="327" t="s">
        <v>168</v>
      </c>
      <c r="X96" s="314"/>
      <c r="Y96" s="1"/>
      <c r="Z96" s="1"/>
      <c r="AA96" s="1"/>
      <c r="AB96" s="1"/>
      <c r="AC96" s="1"/>
      <c r="AD96" s="1"/>
      <c r="AE96" s="1"/>
      <c r="AF96" s="1"/>
      <c r="AG96" s="1"/>
      <c r="AH96" s="1"/>
      <c r="AI96" s="1"/>
      <c r="AJ96" s="1"/>
      <c r="AK96" s="1"/>
      <c r="AL96" s="1"/>
      <c r="AM96" s="1"/>
    </row>
    <row r="97" spans="2:39" x14ac:dyDescent="0.25">
      <c r="B97" s="29"/>
      <c r="G97" s="106" t="s">
        <v>112</v>
      </c>
      <c r="H97" s="100">
        <f>H96*$P$9</f>
        <v>0</v>
      </c>
      <c r="I97" s="100">
        <f t="shared" ref="I97" si="103">I96*$P$9</f>
        <v>0</v>
      </c>
      <c r="J97" s="100">
        <f t="shared" ref="J97" si="104">J96*$P$9</f>
        <v>0</v>
      </c>
      <c r="K97" s="100">
        <f t="shared" ref="K97" si="105">K96*$P$9</f>
        <v>0</v>
      </c>
      <c r="L97" s="100">
        <f t="shared" ref="L97" si="106">L96*$P$9</f>
        <v>0</v>
      </c>
      <c r="M97" s="100">
        <f t="shared" ref="M97" si="107">M96*$P$9</f>
        <v>0</v>
      </c>
      <c r="N97" s="100">
        <f t="shared" ref="N97" si="108">N96*$P$9</f>
        <v>0</v>
      </c>
      <c r="O97" s="100">
        <f t="shared" ref="O97" si="109">O96*$P$9</f>
        <v>0</v>
      </c>
      <c r="P97" s="100">
        <f t="shared" ref="P97" si="110">P96*$P$9</f>
        <v>0</v>
      </c>
      <c r="Q97" s="100">
        <f t="shared" ref="Q97" si="111">Q96*$P$9</f>
        <v>0</v>
      </c>
      <c r="R97" s="100">
        <f t="shared" ref="R97" si="112">R96*$P$9</f>
        <v>0</v>
      </c>
      <c r="S97" s="100">
        <f t="shared" ref="S97" si="113">S96*$P$9</f>
        <v>0</v>
      </c>
      <c r="T97" s="10">
        <f>SUM(H97:S97)</f>
        <v>0</v>
      </c>
      <c r="U97" s="5"/>
      <c r="V97" s="21">
        <f>'C Staff Rates &amp; Roles'!$L$13</f>
        <v>1800</v>
      </c>
      <c r="X97" s="314"/>
      <c r="Y97" s="1"/>
      <c r="Z97" s="1"/>
      <c r="AA97" s="1"/>
      <c r="AB97" s="1"/>
      <c r="AC97" s="1"/>
      <c r="AD97" s="1"/>
      <c r="AE97" s="1"/>
      <c r="AF97" s="1"/>
      <c r="AG97" s="1"/>
      <c r="AH97" s="1"/>
      <c r="AI97" s="1"/>
      <c r="AJ97" s="1"/>
      <c r="AK97" s="1"/>
      <c r="AL97" s="1"/>
      <c r="AM97" s="1"/>
    </row>
    <row r="98" spans="2:39" x14ac:dyDescent="0.25">
      <c r="B98" s="29"/>
      <c r="G98" s="100" t="s">
        <v>111</v>
      </c>
      <c r="H98" s="100">
        <f>H96*$Q$9</f>
        <v>0</v>
      </c>
      <c r="I98" s="100">
        <f t="shared" ref="I98:S98" si="114">I96*$Q$9</f>
        <v>0</v>
      </c>
      <c r="J98" s="100">
        <f t="shared" si="114"/>
        <v>0</v>
      </c>
      <c r="K98" s="100">
        <f t="shared" si="114"/>
        <v>0</v>
      </c>
      <c r="L98" s="100">
        <f t="shared" si="114"/>
        <v>0</v>
      </c>
      <c r="M98" s="100">
        <f t="shared" si="114"/>
        <v>0</v>
      </c>
      <c r="N98" s="100">
        <f t="shared" si="114"/>
        <v>0</v>
      </c>
      <c r="O98" s="100">
        <f t="shared" si="114"/>
        <v>0</v>
      </c>
      <c r="P98" s="100">
        <f t="shared" si="114"/>
        <v>0</v>
      </c>
      <c r="Q98" s="100">
        <f t="shared" si="114"/>
        <v>0</v>
      </c>
      <c r="R98" s="100">
        <f t="shared" si="114"/>
        <v>0</v>
      </c>
      <c r="S98" s="100">
        <f t="shared" si="114"/>
        <v>0</v>
      </c>
      <c r="T98" s="10">
        <f>SUM(H98:S98)</f>
        <v>0</v>
      </c>
      <c r="U98" s="5"/>
      <c r="X98" s="314"/>
      <c r="Y98" s="1"/>
      <c r="Z98" s="1"/>
      <c r="AA98" s="1"/>
      <c r="AB98" s="1"/>
      <c r="AC98" s="1"/>
      <c r="AD98" s="1"/>
      <c r="AE98" s="1"/>
      <c r="AF98" s="1"/>
      <c r="AG98" s="1"/>
      <c r="AH98" s="1"/>
      <c r="AI98" s="1"/>
      <c r="AJ98" s="1"/>
      <c r="AK98" s="1"/>
      <c r="AL98" s="1"/>
      <c r="AM98" s="1"/>
    </row>
    <row r="99" spans="2:39" x14ac:dyDescent="0.25">
      <c r="B99" s="29"/>
      <c r="G99" s="100" t="s">
        <v>120</v>
      </c>
      <c r="H99" s="10">
        <f>SUM(H96:H98)</f>
        <v>0</v>
      </c>
      <c r="I99" s="10">
        <f t="shared" ref="I99" si="115">SUM(I96:I98)</f>
        <v>0</v>
      </c>
      <c r="J99" s="10">
        <f t="shared" ref="J99" si="116">SUM(J96:J98)</f>
        <v>0</v>
      </c>
      <c r="K99" s="10">
        <f t="shared" ref="K99" si="117">SUM(K96:K98)</f>
        <v>0</v>
      </c>
      <c r="L99" s="10">
        <f t="shared" ref="L99" si="118">SUM(L96:L98)</f>
        <v>0</v>
      </c>
      <c r="M99" s="10">
        <f t="shared" ref="M99" si="119">SUM(M96:M98)</f>
        <v>0</v>
      </c>
      <c r="N99" s="10">
        <f t="shared" ref="N99" si="120">SUM(N96:N98)</f>
        <v>0</v>
      </c>
      <c r="O99" s="10">
        <f t="shared" ref="O99" si="121">SUM(O96:O98)</f>
        <v>0</v>
      </c>
      <c r="P99" s="10">
        <f t="shared" ref="P99" si="122">SUM(P96:P98)</f>
        <v>0</v>
      </c>
      <c r="Q99" s="10">
        <f t="shared" ref="Q99" si="123">SUM(Q96:Q98)</f>
        <v>0</v>
      </c>
      <c r="R99" s="10">
        <f t="shared" ref="R99" si="124">SUM(R96:R98)</f>
        <v>0</v>
      </c>
      <c r="S99" s="10">
        <f t="shared" ref="S99" si="125">SUM(S96:S98)</f>
        <v>0</v>
      </c>
      <c r="T99" s="104">
        <f>SUM(T96:T98)</f>
        <v>0</v>
      </c>
      <c r="U99" s="105"/>
      <c r="V99" s="141">
        <f>T99/V97</f>
        <v>0</v>
      </c>
      <c r="X99" s="314"/>
      <c r="Y99" s="1"/>
      <c r="Z99" s="1"/>
      <c r="AA99" s="1"/>
      <c r="AB99" s="1"/>
      <c r="AC99" s="1"/>
      <c r="AD99" s="1"/>
      <c r="AE99" s="1"/>
      <c r="AF99" s="1"/>
      <c r="AG99" s="1"/>
      <c r="AH99" s="1"/>
      <c r="AI99" s="1"/>
      <c r="AJ99" s="1"/>
      <c r="AK99" s="1"/>
      <c r="AL99" s="1"/>
      <c r="AM99" s="1"/>
    </row>
    <row r="100" spans="2:39" x14ac:dyDescent="0.25">
      <c r="B100" s="29"/>
      <c r="X100" s="314"/>
      <c r="Y100" s="1"/>
      <c r="Z100" s="1"/>
      <c r="AA100" s="1"/>
      <c r="AB100" s="1"/>
      <c r="AC100" s="1"/>
      <c r="AD100" s="1"/>
      <c r="AE100" s="1"/>
      <c r="AF100" s="1"/>
      <c r="AG100" s="1"/>
      <c r="AH100" s="1"/>
      <c r="AI100" s="1"/>
      <c r="AJ100" s="1"/>
      <c r="AK100" s="1"/>
      <c r="AL100" s="1"/>
      <c r="AM100" s="1"/>
    </row>
    <row r="101" spans="2:39" ht="18.75" x14ac:dyDescent="0.3">
      <c r="B101" s="29"/>
      <c r="E101" s="23" t="s">
        <v>46</v>
      </c>
      <c r="G101" s="101" t="s">
        <v>114</v>
      </c>
      <c r="I101" s="94" t="s">
        <v>109</v>
      </c>
      <c r="J101" s="101">
        <f>$O$8</f>
        <v>60</v>
      </c>
      <c r="K101" s="94"/>
      <c r="M101" s="94" t="s">
        <v>95</v>
      </c>
      <c r="N101" s="20">
        <f>$P$8</f>
        <v>1</v>
      </c>
      <c r="P101" t="s">
        <v>110</v>
      </c>
      <c r="R101" s="121">
        <f>$Q$8</f>
        <v>0</v>
      </c>
      <c r="X101" s="314"/>
      <c r="Y101" s="1"/>
      <c r="Z101" s="1"/>
      <c r="AA101" s="1"/>
      <c r="AB101" s="1"/>
      <c r="AC101" s="1"/>
      <c r="AD101" s="1"/>
      <c r="AE101" s="1"/>
      <c r="AF101" s="1"/>
      <c r="AG101" s="1"/>
      <c r="AH101" s="1"/>
      <c r="AI101" s="1"/>
      <c r="AJ101" s="1"/>
      <c r="AK101" s="1"/>
      <c r="AL101" s="1"/>
      <c r="AM101" s="1"/>
    </row>
    <row r="102" spans="2:39" x14ac:dyDescent="0.25">
      <c r="B102" s="29"/>
      <c r="C102" s="353" t="s">
        <v>123</v>
      </c>
      <c r="D102" s="362"/>
      <c r="E102" s="362"/>
      <c r="F102" s="362"/>
      <c r="G102" s="362"/>
      <c r="H102" s="109" t="s">
        <v>91</v>
      </c>
      <c r="I102" s="109" t="s">
        <v>92</v>
      </c>
      <c r="J102" s="109" t="s">
        <v>93</v>
      </c>
      <c r="K102" s="109" t="s">
        <v>94</v>
      </c>
      <c r="L102" s="109" t="s">
        <v>83</v>
      </c>
      <c r="M102" s="109" t="s">
        <v>84</v>
      </c>
      <c r="N102" s="109" t="s">
        <v>85</v>
      </c>
      <c r="O102" s="109" t="s">
        <v>86</v>
      </c>
      <c r="P102" s="109" t="s">
        <v>87</v>
      </c>
      <c r="Q102" s="109" t="s">
        <v>88</v>
      </c>
      <c r="R102" s="109" t="s">
        <v>89</v>
      </c>
      <c r="S102" s="109" t="s">
        <v>90</v>
      </c>
      <c r="T102" s="109" t="s">
        <v>3</v>
      </c>
      <c r="U102" s="136"/>
      <c r="X102" s="314"/>
      <c r="Y102" s="1"/>
      <c r="Z102" s="1"/>
      <c r="AA102" s="1"/>
      <c r="AB102" s="1"/>
      <c r="AC102" s="1"/>
      <c r="AD102" s="1"/>
      <c r="AE102" s="1"/>
      <c r="AF102" s="1"/>
      <c r="AG102" s="1"/>
      <c r="AH102" s="1"/>
      <c r="AI102" s="1"/>
      <c r="AJ102" s="1"/>
      <c r="AK102" s="1"/>
      <c r="AL102" s="1"/>
      <c r="AM102" s="1"/>
    </row>
    <row r="103" spans="2:39" x14ac:dyDescent="0.25">
      <c r="B103" s="29"/>
      <c r="C103" s="411" t="s">
        <v>71</v>
      </c>
      <c r="D103" s="346"/>
      <c r="E103" s="346"/>
      <c r="F103" s="346"/>
      <c r="G103" s="346"/>
      <c r="H103" s="107"/>
      <c r="I103" s="108"/>
      <c r="J103" s="108"/>
      <c r="K103" s="108"/>
      <c r="L103" s="108"/>
      <c r="M103" s="108"/>
      <c r="N103" s="108"/>
      <c r="O103" s="108"/>
      <c r="P103" s="108"/>
      <c r="Q103" s="108"/>
      <c r="R103" s="108"/>
      <c r="S103" s="108"/>
      <c r="T103" s="10">
        <f t="shared" ref="T103:T114" si="126">SUM(H103:S103)</f>
        <v>0</v>
      </c>
      <c r="U103" s="5"/>
      <c r="X103" s="314"/>
      <c r="Y103" s="1"/>
      <c r="Z103" s="1"/>
      <c r="AA103" s="1"/>
      <c r="AB103" s="1"/>
      <c r="AC103" s="1"/>
      <c r="AD103" s="1"/>
      <c r="AE103" s="1"/>
      <c r="AF103" s="1"/>
      <c r="AG103" s="1"/>
      <c r="AH103" s="1"/>
      <c r="AI103" s="1"/>
      <c r="AJ103" s="1"/>
      <c r="AK103" s="1"/>
      <c r="AL103" s="1"/>
      <c r="AM103" s="1"/>
    </row>
    <row r="104" spans="2:39" x14ac:dyDescent="0.25">
      <c r="B104" s="29"/>
      <c r="C104" s="411" t="s">
        <v>72</v>
      </c>
      <c r="D104" s="346"/>
      <c r="E104" s="346"/>
      <c r="F104" s="346"/>
      <c r="G104" s="346"/>
      <c r="H104" s="107"/>
      <c r="I104" s="108"/>
      <c r="J104" s="108"/>
      <c r="K104" s="108"/>
      <c r="L104" s="108"/>
      <c r="M104" s="108"/>
      <c r="N104" s="108"/>
      <c r="O104" s="108"/>
      <c r="P104" s="108"/>
      <c r="Q104" s="108"/>
      <c r="R104" s="108"/>
      <c r="S104" s="108"/>
      <c r="T104" s="10">
        <f t="shared" si="126"/>
        <v>0</v>
      </c>
      <c r="U104" s="5"/>
      <c r="X104" s="314"/>
      <c r="Y104" s="1"/>
      <c r="Z104" s="1"/>
      <c r="AA104" s="1"/>
      <c r="AB104" s="1"/>
      <c r="AC104" s="1"/>
      <c r="AD104" s="1"/>
      <c r="AE104" s="1"/>
      <c r="AF104" s="1"/>
      <c r="AG104" s="1"/>
      <c r="AH104" s="1"/>
      <c r="AI104" s="1"/>
      <c r="AJ104" s="1"/>
      <c r="AK104" s="1"/>
      <c r="AL104" s="1"/>
      <c r="AM104" s="1"/>
    </row>
    <row r="105" spans="2:39" x14ac:dyDescent="0.25">
      <c r="B105" s="29"/>
      <c r="C105" s="411" t="s">
        <v>73</v>
      </c>
      <c r="D105" s="346"/>
      <c r="E105" s="346"/>
      <c r="F105" s="346"/>
      <c r="G105" s="346"/>
      <c r="H105" s="107"/>
      <c r="I105" s="108"/>
      <c r="J105" s="108"/>
      <c r="K105" s="108"/>
      <c r="L105" s="108"/>
      <c r="M105" s="108"/>
      <c r="N105" s="108"/>
      <c r="O105" s="108"/>
      <c r="P105" s="108"/>
      <c r="Q105" s="108"/>
      <c r="R105" s="108"/>
      <c r="S105" s="108"/>
      <c r="T105" s="10">
        <f t="shared" si="126"/>
        <v>0</v>
      </c>
      <c r="U105" s="5"/>
      <c r="X105" s="314"/>
      <c r="Y105" s="1"/>
      <c r="Z105" s="1"/>
      <c r="AA105" s="1"/>
      <c r="AB105" s="1"/>
      <c r="AC105" s="1"/>
      <c r="AD105" s="1"/>
      <c r="AE105" s="1"/>
      <c r="AF105" s="1"/>
      <c r="AG105" s="1"/>
      <c r="AH105" s="1"/>
      <c r="AI105" s="1"/>
      <c r="AJ105" s="1"/>
      <c r="AK105" s="1"/>
      <c r="AL105" s="1"/>
      <c r="AM105" s="1"/>
    </row>
    <row r="106" spans="2:39" x14ac:dyDescent="0.25">
      <c r="B106" s="29"/>
      <c r="C106" s="411" t="s">
        <v>74</v>
      </c>
      <c r="D106" s="346"/>
      <c r="E106" s="346"/>
      <c r="F106" s="346"/>
      <c r="G106" s="346"/>
      <c r="H106" s="107"/>
      <c r="I106" s="108"/>
      <c r="J106" s="108"/>
      <c r="K106" s="108"/>
      <c r="L106" s="108"/>
      <c r="M106" s="108"/>
      <c r="N106" s="108"/>
      <c r="O106" s="108"/>
      <c r="P106" s="108"/>
      <c r="Q106" s="108"/>
      <c r="R106" s="108"/>
      <c r="S106" s="108"/>
      <c r="T106" s="10">
        <f t="shared" si="126"/>
        <v>0</v>
      </c>
      <c r="U106" s="5"/>
      <c r="X106" s="314"/>
      <c r="Y106" s="1"/>
      <c r="Z106" s="1"/>
      <c r="AA106" s="1"/>
      <c r="AB106" s="1"/>
      <c r="AC106" s="1"/>
      <c r="AD106" s="1"/>
      <c r="AE106" s="1"/>
      <c r="AF106" s="1"/>
      <c r="AG106" s="1"/>
      <c r="AH106" s="1"/>
      <c r="AI106" s="1"/>
      <c r="AJ106" s="1"/>
      <c r="AK106" s="1"/>
      <c r="AL106" s="1"/>
      <c r="AM106" s="1"/>
    </row>
    <row r="107" spans="2:39" x14ac:dyDescent="0.25">
      <c r="B107" s="29"/>
      <c r="C107" s="411" t="s">
        <v>75</v>
      </c>
      <c r="D107" s="346"/>
      <c r="E107" s="346"/>
      <c r="F107" s="346"/>
      <c r="G107" s="346"/>
      <c r="H107" s="107"/>
      <c r="I107" s="108"/>
      <c r="J107" s="108"/>
      <c r="K107" s="108"/>
      <c r="L107" s="108"/>
      <c r="M107" s="108"/>
      <c r="N107" s="108"/>
      <c r="O107" s="108"/>
      <c r="P107" s="108"/>
      <c r="Q107" s="108"/>
      <c r="R107" s="108"/>
      <c r="S107" s="108"/>
      <c r="T107" s="10">
        <f t="shared" si="126"/>
        <v>0</v>
      </c>
      <c r="U107" s="5"/>
      <c r="X107" s="314"/>
      <c r="Y107" s="1"/>
      <c r="Z107" s="1"/>
      <c r="AA107" s="1"/>
      <c r="AB107" s="1"/>
      <c r="AC107" s="1"/>
      <c r="AD107" s="1"/>
      <c r="AE107" s="1"/>
      <c r="AF107" s="1"/>
      <c r="AG107" s="1"/>
      <c r="AH107" s="1"/>
      <c r="AI107" s="1"/>
      <c r="AJ107" s="1"/>
      <c r="AK107" s="1"/>
      <c r="AL107" s="1"/>
      <c r="AM107" s="1"/>
    </row>
    <row r="108" spans="2:39" x14ac:dyDescent="0.25">
      <c r="B108" s="29"/>
      <c r="C108" s="411" t="s">
        <v>76</v>
      </c>
      <c r="D108" s="346"/>
      <c r="E108" s="346"/>
      <c r="F108" s="346"/>
      <c r="G108" s="346"/>
      <c r="H108" s="107"/>
      <c r="I108" s="108"/>
      <c r="J108" s="108"/>
      <c r="K108" s="108"/>
      <c r="L108" s="108"/>
      <c r="M108" s="108"/>
      <c r="N108" s="108"/>
      <c r="O108" s="108"/>
      <c r="P108" s="108"/>
      <c r="Q108" s="108"/>
      <c r="R108" s="108"/>
      <c r="S108" s="108"/>
      <c r="T108" s="10">
        <f t="shared" si="126"/>
        <v>0</v>
      </c>
      <c r="U108" s="5"/>
      <c r="X108" s="314"/>
      <c r="Y108" s="1"/>
      <c r="Z108" s="1"/>
      <c r="AA108" s="1"/>
      <c r="AB108" s="1"/>
      <c r="AC108" s="1"/>
      <c r="AD108" s="1"/>
      <c r="AE108" s="1"/>
      <c r="AF108" s="1"/>
      <c r="AG108" s="1"/>
      <c r="AH108" s="1"/>
      <c r="AI108" s="1"/>
      <c r="AJ108" s="1"/>
      <c r="AK108" s="1"/>
      <c r="AL108" s="1"/>
      <c r="AM108" s="1"/>
    </row>
    <row r="109" spans="2:39" x14ac:dyDescent="0.25">
      <c r="B109" s="29"/>
      <c r="C109" s="411" t="s">
        <v>77</v>
      </c>
      <c r="D109" s="346"/>
      <c r="E109" s="346"/>
      <c r="F109" s="346"/>
      <c r="G109" s="346"/>
      <c r="H109" s="107"/>
      <c r="I109" s="108"/>
      <c r="J109" s="108"/>
      <c r="K109" s="108"/>
      <c r="L109" s="108"/>
      <c r="M109" s="108"/>
      <c r="N109" s="108"/>
      <c r="O109" s="108"/>
      <c r="P109" s="108"/>
      <c r="Q109" s="108"/>
      <c r="R109" s="108"/>
      <c r="S109" s="108"/>
      <c r="T109" s="10">
        <f t="shared" si="126"/>
        <v>0</v>
      </c>
      <c r="U109" s="5"/>
      <c r="X109" s="314"/>
      <c r="Y109" s="1"/>
      <c r="Z109" s="1"/>
      <c r="AA109" s="1"/>
      <c r="AB109" s="1"/>
      <c r="AC109" s="1"/>
      <c r="AD109" s="1"/>
      <c r="AE109" s="1"/>
      <c r="AF109" s="1"/>
      <c r="AG109" s="1"/>
      <c r="AH109" s="1"/>
      <c r="AI109" s="1"/>
      <c r="AJ109" s="1"/>
      <c r="AK109" s="1"/>
      <c r="AL109" s="1"/>
      <c r="AM109" s="1"/>
    </row>
    <row r="110" spans="2:39" x14ac:dyDescent="0.25">
      <c r="B110" s="29"/>
      <c r="C110" s="411" t="s">
        <v>78</v>
      </c>
      <c r="D110" s="346"/>
      <c r="E110" s="346"/>
      <c r="F110" s="346"/>
      <c r="G110" s="346"/>
      <c r="H110" s="107"/>
      <c r="I110" s="108"/>
      <c r="J110" s="108"/>
      <c r="K110" s="108"/>
      <c r="L110" s="108"/>
      <c r="M110" s="108"/>
      <c r="N110" s="108"/>
      <c r="O110" s="108"/>
      <c r="P110" s="108"/>
      <c r="Q110" s="108"/>
      <c r="R110" s="108"/>
      <c r="S110" s="108"/>
      <c r="T110" s="10">
        <f t="shared" si="126"/>
        <v>0</v>
      </c>
      <c r="U110" s="5"/>
      <c r="X110" s="314"/>
      <c r="Y110" s="1"/>
      <c r="Z110" s="1"/>
      <c r="AA110" s="1"/>
      <c r="AB110" s="1"/>
      <c r="AC110" s="1"/>
      <c r="AD110" s="1"/>
      <c r="AE110" s="1"/>
      <c r="AF110" s="1"/>
      <c r="AG110" s="1"/>
      <c r="AH110" s="1"/>
      <c r="AI110" s="1"/>
      <c r="AJ110" s="1"/>
      <c r="AK110" s="1"/>
      <c r="AL110" s="1"/>
      <c r="AM110" s="1"/>
    </row>
    <row r="111" spans="2:39" x14ac:dyDescent="0.25">
      <c r="B111" s="29"/>
      <c r="C111" s="411" t="s">
        <v>79</v>
      </c>
      <c r="D111" s="346"/>
      <c r="E111" s="346"/>
      <c r="F111" s="346"/>
      <c r="G111" s="346"/>
      <c r="H111" s="107"/>
      <c r="I111" s="108"/>
      <c r="J111" s="108"/>
      <c r="K111" s="108"/>
      <c r="L111" s="108"/>
      <c r="M111" s="108"/>
      <c r="N111" s="108"/>
      <c r="O111" s="108"/>
      <c r="P111" s="108"/>
      <c r="Q111" s="108"/>
      <c r="R111" s="108"/>
      <c r="S111" s="108"/>
      <c r="T111" s="10">
        <f t="shared" si="126"/>
        <v>0</v>
      </c>
      <c r="U111" s="5"/>
      <c r="X111" s="314"/>
      <c r="Y111" s="1"/>
      <c r="Z111" s="1"/>
      <c r="AA111" s="1"/>
      <c r="AB111" s="1"/>
      <c r="AC111" s="1"/>
      <c r="AD111" s="1"/>
      <c r="AE111" s="1"/>
      <c r="AF111" s="1"/>
      <c r="AG111" s="1"/>
      <c r="AH111" s="1"/>
      <c r="AI111" s="1"/>
      <c r="AJ111" s="1"/>
      <c r="AK111" s="1"/>
      <c r="AL111" s="1"/>
      <c r="AM111" s="1"/>
    </row>
    <row r="112" spans="2:39" x14ac:dyDescent="0.25">
      <c r="B112" s="29"/>
      <c r="C112" s="411" t="s">
        <v>80</v>
      </c>
      <c r="D112" s="346"/>
      <c r="E112" s="346"/>
      <c r="F112" s="346"/>
      <c r="G112" s="346"/>
      <c r="H112" s="107"/>
      <c r="I112" s="108"/>
      <c r="J112" s="108"/>
      <c r="K112" s="108"/>
      <c r="L112" s="108"/>
      <c r="M112" s="108"/>
      <c r="N112" s="108"/>
      <c r="O112" s="108"/>
      <c r="P112" s="108"/>
      <c r="Q112" s="108"/>
      <c r="R112" s="108"/>
      <c r="S112" s="108"/>
      <c r="T112" s="10">
        <f t="shared" si="126"/>
        <v>0</v>
      </c>
      <c r="U112" s="5"/>
      <c r="X112" s="314"/>
      <c r="Y112" s="1"/>
      <c r="Z112" s="1"/>
      <c r="AA112" s="1"/>
      <c r="AB112" s="1"/>
      <c r="AC112" s="1"/>
      <c r="AD112" s="1"/>
      <c r="AE112" s="1"/>
      <c r="AF112" s="1"/>
      <c r="AG112" s="1"/>
      <c r="AH112" s="1"/>
      <c r="AI112" s="1"/>
      <c r="AJ112" s="1"/>
      <c r="AK112" s="1"/>
      <c r="AL112" s="1"/>
      <c r="AM112" s="1"/>
    </row>
    <row r="113" spans="2:39" x14ac:dyDescent="0.25">
      <c r="B113" s="29"/>
      <c r="C113" s="411" t="s">
        <v>81</v>
      </c>
      <c r="D113" s="346"/>
      <c r="E113" s="346"/>
      <c r="F113" s="346"/>
      <c r="G113" s="346"/>
      <c r="H113" s="107"/>
      <c r="I113" s="108"/>
      <c r="J113" s="108"/>
      <c r="K113" s="108"/>
      <c r="L113" s="108"/>
      <c r="M113" s="108"/>
      <c r="N113" s="108"/>
      <c r="O113" s="108"/>
      <c r="P113" s="108"/>
      <c r="Q113" s="108"/>
      <c r="R113" s="108"/>
      <c r="S113" s="108"/>
      <c r="T113" s="10">
        <f t="shared" si="126"/>
        <v>0</v>
      </c>
      <c r="U113" s="5"/>
      <c r="X113" s="314"/>
      <c r="Y113" s="1"/>
      <c r="Z113" s="1"/>
      <c r="AA113" s="1"/>
      <c r="AB113" s="1"/>
      <c r="AC113" s="1"/>
      <c r="AD113" s="1"/>
      <c r="AE113" s="1"/>
      <c r="AF113" s="1"/>
      <c r="AG113" s="1"/>
      <c r="AH113" s="1"/>
      <c r="AI113" s="1"/>
      <c r="AJ113" s="1"/>
      <c r="AK113" s="1"/>
      <c r="AL113" s="1"/>
      <c r="AM113" s="1"/>
    </row>
    <row r="114" spans="2:39" x14ac:dyDescent="0.25">
      <c r="B114" s="29"/>
      <c r="C114" s="411" t="s">
        <v>82</v>
      </c>
      <c r="D114" s="346"/>
      <c r="E114" s="346"/>
      <c r="F114" s="346"/>
      <c r="G114" s="346"/>
      <c r="H114" s="107"/>
      <c r="I114" s="108"/>
      <c r="J114" s="108"/>
      <c r="K114" s="108"/>
      <c r="L114" s="108"/>
      <c r="M114" s="108"/>
      <c r="N114" s="108"/>
      <c r="O114" s="108"/>
      <c r="P114" s="108"/>
      <c r="Q114" s="108"/>
      <c r="R114" s="108"/>
      <c r="S114" s="108"/>
      <c r="T114" s="10">
        <f t="shared" si="126"/>
        <v>0</v>
      </c>
      <c r="U114" s="5"/>
      <c r="X114" s="314"/>
      <c r="Y114" s="1"/>
      <c r="Z114" s="1"/>
      <c r="AA114" s="1"/>
      <c r="AB114" s="1"/>
      <c r="AC114" s="1"/>
      <c r="AD114" s="1"/>
      <c r="AE114" s="1"/>
      <c r="AF114" s="1"/>
      <c r="AG114" s="1"/>
      <c r="AH114" s="1"/>
      <c r="AI114" s="1"/>
      <c r="AJ114" s="1"/>
      <c r="AK114" s="1"/>
      <c r="AL114" s="1"/>
      <c r="AM114" s="1"/>
    </row>
    <row r="115" spans="2:39" x14ac:dyDescent="0.25">
      <c r="B115" s="29"/>
      <c r="H115" s="5"/>
      <c r="T115" s="5"/>
      <c r="U115" s="5"/>
      <c r="V115" s="326" t="s">
        <v>167</v>
      </c>
      <c r="X115" s="314"/>
      <c r="Y115" s="1"/>
      <c r="Z115" s="1"/>
      <c r="AA115" s="1"/>
      <c r="AB115" s="1"/>
      <c r="AC115" s="1"/>
      <c r="AD115" s="1"/>
      <c r="AE115" s="1"/>
      <c r="AF115" s="1"/>
      <c r="AG115" s="1"/>
      <c r="AH115" s="1"/>
      <c r="AI115" s="1"/>
      <c r="AJ115" s="1"/>
      <c r="AK115" s="1"/>
      <c r="AL115" s="1"/>
      <c r="AM115" s="1"/>
    </row>
    <row r="116" spans="2:39" x14ac:dyDescent="0.25">
      <c r="B116" s="29"/>
      <c r="G116" s="100" t="s">
        <v>105</v>
      </c>
      <c r="H116" s="10">
        <f>SUM(H103:H115)</f>
        <v>0</v>
      </c>
      <c r="I116" s="10">
        <f t="shared" ref="I116" si="127">SUM(I103:I115)</f>
        <v>0</v>
      </c>
      <c r="J116" s="10">
        <f t="shared" ref="J116" si="128">SUM(J103:J115)</f>
        <v>0</v>
      </c>
      <c r="K116" s="10">
        <f t="shared" ref="K116" si="129">SUM(K103:K115)</f>
        <v>0</v>
      </c>
      <c r="L116" s="10">
        <f t="shared" ref="L116" si="130">SUM(L103:L115)</f>
        <v>0</v>
      </c>
      <c r="M116" s="10">
        <f t="shared" ref="M116" si="131">SUM(M103:M115)</f>
        <v>0</v>
      </c>
      <c r="N116" s="10">
        <f t="shared" ref="N116" si="132">SUM(N103:N115)</f>
        <v>0</v>
      </c>
      <c r="O116" s="10">
        <f t="shared" ref="O116" si="133">SUM(O103:O115)</f>
        <v>0</v>
      </c>
      <c r="P116" s="10">
        <f t="shared" ref="P116" si="134">SUM(P103:P115)</f>
        <v>0</v>
      </c>
      <c r="Q116" s="10">
        <f t="shared" ref="Q116" si="135">SUM(Q103:Q115)</f>
        <v>0</v>
      </c>
      <c r="R116" s="10">
        <f t="shared" ref="R116" si="136">SUM(R103:R115)</f>
        <v>0</v>
      </c>
      <c r="S116" s="10">
        <f t="shared" ref="S116" si="137">SUM(S103:S115)</f>
        <v>0</v>
      </c>
      <c r="T116" s="10">
        <f t="shared" ref="T116" si="138">SUM(H116:S116)</f>
        <v>0</v>
      </c>
      <c r="U116" s="5"/>
      <c r="V116" s="327" t="s">
        <v>168</v>
      </c>
      <c r="X116" s="314"/>
      <c r="Y116" s="1"/>
      <c r="Z116" s="1"/>
      <c r="AA116" s="1"/>
      <c r="AB116" s="1"/>
      <c r="AC116" s="1"/>
      <c r="AD116" s="1"/>
      <c r="AE116" s="1"/>
      <c r="AF116" s="1"/>
      <c r="AG116" s="1"/>
      <c r="AH116" s="1"/>
      <c r="AI116" s="1"/>
      <c r="AJ116" s="1"/>
      <c r="AK116" s="1"/>
      <c r="AL116" s="1"/>
      <c r="AM116" s="1"/>
    </row>
    <row r="117" spans="2:39" x14ac:dyDescent="0.25">
      <c r="B117" s="29"/>
      <c r="G117" s="106" t="s">
        <v>112</v>
      </c>
      <c r="H117" s="10">
        <f>H116*$P$8</f>
        <v>0</v>
      </c>
      <c r="I117" s="10">
        <f t="shared" ref="I117" si="139">I116*$P$8</f>
        <v>0</v>
      </c>
      <c r="J117" s="10">
        <f t="shared" ref="J117" si="140">J116*$P$8</f>
        <v>0</v>
      </c>
      <c r="K117" s="10">
        <f t="shared" ref="K117" si="141">K116*$P$8</f>
        <v>0</v>
      </c>
      <c r="L117" s="10">
        <f t="shared" ref="L117" si="142">L116*$P$8</f>
        <v>0</v>
      </c>
      <c r="M117" s="10">
        <f t="shared" ref="M117" si="143">M116*$P$8</f>
        <v>0</v>
      </c>
      <c r="N117" s="10">
        <f t="shared" ref="N117" si="144">N116*$P$8</f>
        <v>0</v>
      </c>
      <c r="O117" s="10">
        <f t="shared" ref="O117" si="145">O116*$P$8</f>
        <v>0</v>
      </c>
      <c r="P117" s="10">
        <f t="shared" ref="P117" si="146">P116*$P$8</f>
        <v>0</v>
      </c>
      <c r="Q117" s="10">
        <f t="shared" ref="Q117" si="147">Q116*$P$8</f>
        <v>0</v>
      </c>
      <c r="R117" s="10">
        <f t="shared" ref="R117" si="148">R116*$P$8</f>
        <v>0</v>
      </c>
      <c r="S117" s="10">
        <f t="shared" ref="S117" si="149">S116*$P$8</f>
        <v>0</v>
      </c>
      <c r="T117" s="10">
        <f>SUM(H117:S117)</f>
        <v>0</v>
      </c>
      <c r="U117" s="5"/>
      <c r="V117" s="21">
        <f>'C Staff Rates &amp; Roles'!$L$13</f>
        <v>1800</v>
      </c>
      <c r="X117" s="314"/>
      <c r="Y117" s="1"/>
      <c r="Z117" s="1"/>
      <c r="AA117" s="1"/>
      <c r="AB117" s="1"/>
      <c r="AC117" s="1"/>
      <c r="AD117" s="1"/>
      <c r="AE117" s="1"/>
      <c r="AF117" s="1"/>
      <c r="AG117" s="1"/>
      <c r="AH117" s="1"/>
      <c r="AI117" s="1"/>
      <c r="AJ117" s="1"/>
      <c r="AK117" s="1"/>
      <c r="AL117" s="1"/>
      <c r="AM117" s="1"/>
    </row>
    <row r="118" spans="2:39" x14ac:dyDescent="0.25">
      <c r="B118" s="29"/>
      <c r="G118" s="100" t="s">
        <v>111</v>
      </c>
      <c r="H118" s="10">
        <f>H116*$Q$8</f>
        <v>0</v>
      </c>
      <c r="I118" s="10">
        <f t="shared" ref="I118:S118" si="150">I116*$Q$8</f>
        <v>0</v>
      </c>
      <c r="J118" s="10">
        <f t="shared" si="150"/>
        <v>0</v>
      </c>
      <c r="K118" s="10">
        <f t="shared" si="150"/>
        <v>0</v>
      </c>
      <c r="L118" s="10">
        <f t="shared" si="150"/>
        <v>0</v>
      </c>
      <c r="M118" s="10">
        <f t="shared" si="150"/>
        <v>0</v>
      </c>
      <c r="N118" s="10">
        <f t="shared" si="150"/>
        <v>0</v>
      </c>
      <c r="O118" s="10">
        <f t="shared" si="150"/>
        <v>0</v>
      </c>
      <c r="P118" s="10">
        <f t="shared" si="150"/>
        <v>0</v>
      </c>
      <c r="Q118" s="10">
        <f t="shared" si="150"/>
        <v>0</v>
      </c>
      <c r="R118" s="10">
        <f t="shared" si="150"/>
        <v>0</v>
      </c>
      <c r="S118" s="10">
        <f t="shared" si="150"/>
        <v>0</v>
      </c>
      <c r="T118" s="10">
        <f>SUM(H118:S118)</f>
        <v>0</v>
      </c>
      <c r="U118" s="5"/>
      <c r="X118" s="314"/>
      <c r="Y118" s="1"/>
      <c r="Z118" s="1"/>
      <c r="AA118" s="1"/>
      <c r="AB118" s="1"/>
      <c r="AC118" s="1"/>
      <c r="AD118" s="1"/>
      <c r="AE118" s="1"/>
      <c r="AF118" s="1"/>
      <c r="AG118" s="1"/>
      <c r="AH118" s="1"/>
      <c r="AI118" s="1"/>
      <c r="AJ118" s="1"/>
      <c r="AK118" s="1"/>
      <c r="AL118" s="1"/>
      <c r="AM118" s="1"/>
    </row>
    <row r="119" spans="2:39" x14ac:dyDescent="0.25">
      <c r="B119" s="29"/>
      <c r="G119" s="100" t="s">
        <v>121</v>
      </c>
      <c r="H119" s="10">
        <f>SUM(H116:H118)</f>
        <v>0</v>
      </c>
      <c r="I119" s="10">
        <f t="shared" ref="I119" si="151">SUM(I116:I118)</f>
        <v>0</v>
      </c>
      <c r="J119" s="10">
        <f t="shared" ref="J119" si="152">SUM(J116:J118)</f>
        <v>0</v>
      </c>
      <c r="K119" s="10">
        <f t="shared" ref="K119" si="153">SUM(K116:K118)</f>
        <v>0</v>
      </c>
      <c r="L119" s="10">
        <f t="shared" ref="L119" si="154">SUM(L116:L118)</f>
        <v>0</v>
      </c>
      <c r="M119" s="10">
        <f t="shared" ref="M119" si="155">SUM(M116:M118)</f>
        <v>0</v>
      </c>
      <c r="N119" s="10">
        <f t="shared" ref="N119" si="156">SUM(N116:N118)</f>
        <v>0</v>
      </c>
      <c r="O119" s="10">
        <f t="shared" ref="O119" si="157">SUM(O116:O118)</f>
        <v>0</v>
      </c>
      <c r="P119" s="10">
        <f t="shared" ref="P119" si="158">SUM(P116:P118)</f>
        <v>0</v>
      </c>
      <c r="Q119" s="10">
        <f t="shared" ref="Q119" si="159">SUM(Q116:Q118)</f>
        <v>0</v>
      </c>
      <c r="R119" s="10">
        <f t="shared" ref="R119" si="160">SUM(R116:R118)</f>
        <v>0</v>
      </c>
      <c r="S119" s="10">
        <f t="shared" ref="S119" si="161">SUM(S116:S118)</f>
        <v>0</v>
      </c>
      <c r="T119" s="104">
        <f>SUM(T116:T118)</f>
        <v>0</v>
      </c>
      <c r="U119" s="105"/>
      <c r="V119" s="141">
        <f>T119/V117</f>
        <v>0</v>
      </c>
      <c r="X119" s="314"/>
      <c r="Y119" s="1"/>
      <c r="Z119" s="1"/>
      <c r="AA119" s="1"/>
      <c r="AB119" s="1"/>
      <c r="AC119" s="1"/>
      <c r="AD119" s="1"/>
      <c r="AE119" s="1"/>
      <c r="AF119" s="1"/>
      <c r="AG119" s="1"/>
      <c r="AH119" s="1"/>
      <c r="AI119" s="1"/>
      <c r="AJ119" s="1"/>
      <c r="AK119" s="1"/>
      <c r="AL119" s="1"/>
      <c r="AM119" s="1"/>
    </row>
    <row r="120" spans="2:39" x14ac:dyDescent="0.25">
      <c r="B120" s="29"/>
      <c r="X120" s="314"/>
      <c r="Y120" s="1"/>
      <c r="Z120" s="1"/>
      <c r="AA120" s="1"/>
      <c r="AB120" s="1"/>
      <c r="AC120" s="1"/>
      <c r="AD120" s="1"/>
      <c r="AE120" s="1"/>
      <c r="AF120" s="1"/>
      <c r="AG120" s="1"/>
      <c r="AH120" s="1"/>
      <c r="AI120" s="1"/>
      <c r="AJ120" s="1"/>
      <c r="AK120" s="1"/>
      <c r="AL120" s="1"/>
      <c r="AM120" s="1"/>
    </row>
    <row r="121" spans="2:39" ht="18.75" x14ac:dyDescent="0.3">
      <c r="B121" s="29"/>
      <c r="E121" s="23" t="s">
        <v>47</v>
      </c>
      <c r="G121" s="101" t="s">
        <v>115</v>
      </c>
      <c r="I121" s="94" t="s">
        <v>109</v>
      </c>
      <c r="J121" s="101">
        <f>$O$8</f>
        <v>60</v>
      </c>
      <c r="K121" s="94"/>
      <c r="M121" s="94" t="s">
        <v>95</v>
      </c>
      <c r="N121" s="20">
        <f>$P$8</f>
        <v>1</v>
      </c>
      <c r="P121" t="s">
        <v>110</v>
      </c>
      <c r="R121" s="121">
        <f>$Q$8</f>
        <v>0</v>
      </c>
      <c r="X121" s="314"/>
      <c r="Y121" s="1"/>
      <c r="Z121" s="1"/>
      <c r="AA121" s="1"/>
      <c r="AB121" s="1"/>
      <c r="AC121" s="1"/>
      <c r="AD121" s="1"/>
      <c r="AE121" s="1"/>
      <c r="AF121" s="1"/>
      <c r="AG121" s="1"/>
      <c r="AH121" s="1"/>
      <c r="AI121" s="1"/>
      <c r="AJ121" s="1"/>
      <c r="AK121" s="1"/>
      <c r="AL121" s="1"/>
      <c r="AM121" s="1"/>
    </row>
    <row r="122" spans="2:39" x14ac:dyDescent="0.25">
      <c r="B122" s="29"/>
      <c r="C122" s="353" t="s">
        <v>123</v>
      </c>
      <c r="D122" s="362"/>
      <c r="E122" s="362"/>
      <c r="F122" s="362"/>
      <c r="G122" s="362"/>
      <c r="H122" s="109" t="s">
        <v>91</v>
      </c>
      <c r="I122" s="109" t="s">
        <v>92</v>
      </c>
      <c r="J122" s="109" t="s">
        <v>93</v>
      </c>
      <c r="K122" s="109" t="s">
        <v>94</v>
      </c>
      <c r="L122" s="109" t="s">
        <v>83</v>
      </c>
      <c r="M122" s="109" t="s">
        <v>84</v>
      </c>
      <c r="N122" s="109" t="s">
        <v>85</v>
      </c>
      <c r="O122" s="109" t="s">
        <v>86</v>
      </c>
      <c r="P122" s="109" t="s">
        <v>87</v>
      </c>
      <c r="Q122" s="109" t="s">
        <v>88</v>
      </c>
      <c r="R122" s="109" t="s">
        <v>89</v>
      </c>
      <c r="S122" s="109" t="s">
        <v>90</v>
      </c>
      <c r="T122" s="109" t="s">
        <v>3</v>
      </c>
      <c r="U122" s="136"/>
      <c r="X122" s="314"/>
      <c r="Y122" s="1"/>
      <c r="Z122" s="1"/>
      <c r="AA122" s="1"/>
      <c r="AB122" s="1"/>
      <c r="AC122" s="1"/>
      <c r="AD122" s="1"/>
      <c r="AE122" s="1"/>
      <c r="AF122" s="1"/>
      <c r="AG122" s="1"/>
      <c r="AH122" s="1"/>
      <c r="AI122" s="1"/>
      <c r="AJ122" s="1"/>
      <c r="AK122" s="1"/>
      <c r="AL122" s="1"/>
      <c r="AM122" s="1"/>
    </row>
    <row r="123" spans="2:39" x14ac:dyDescent="0.25">
      <c r="B123" s="29"/>
      <c r="C123" s="411" t="s">
        <v>71</v>
      </c>
      <c r="D123" s="346"/>
      <c r="E123" s="346"/>
      <c r="F123" s="346"/>
      <c r="G123" s="346"/>
      <c r="H123" s="107"/>
      <c r="I123" s="108"/>
      <c r="J123" s="108"/>
      <c r="K123" s="108"/>
      <c r="L123" s="108"/>
      <c r="M123" s="108"/>
      <c r="N123" s="108"/>
      <c r="O123" s="108"/>
      <c r="P123" s="108"/>
      <c r="Q123" s="108"/>
      <c r="R123" s="108"/>
      <c r="S123" s="108"/>
      <c r="T123" s="10">
        <f t="shared" ref="T123:T134" si="162">SUM(H123:S123)</f>
        <v>0</v>
      </c>
      <c r="U123" s="5"/>
      <c r="X123" s="314"/>
      <c r="Y123" s="1"/>
      <c r="Z123" s="1"/>
      <c r="AA123" s="1"/>
      <c r="AB123" s="1"/>
      <c r="AC123" s="1"/>
      <c r="AD123" s="1"/>
      <c r="AE123" s="1"/>
      <c r="AF123" s="1"/>
      <c r="AG123" s="1"/>
      <c r="AH123" s="1"/>
      <c r="AI123" s="1"/>
      <c r="AJ123" s="1"/>
      <c r="AK123" s="1"/>
      <c r="AL123" s="1"/>
      <c r="AM123" s="1"/>
    </row>
    <row r="124" spans="2:39" x14ac:dyDescent="0.25">
      <c r="B124" s="29"/>
      <c r="C124" s="411" t="s">
        <v>72</v>
      </c>
      <c r="D124" s="346"/>
      <c r="E124" s="346"/>
      <c r="F124" s="346"/>
      <c r="G124" s="346"/>
      <c r="H124" s="107"/>
      <c r="I124" s="108"/>
      <c r="J124" s="108"/>
      <c r="K124" s="108"/>
      <c r="L124" s="108"/>
      <c r="M124" s="108"/>
      <c r="N124" s="108"/>
      <c r="O124" s="108"/>
      <c r="P124" s="108"/>
      <c r="Q124" s="108"/>
      <c r="R124" s="108"/>
      <c r="S124" s="108"/>
      <c r="T124" s="10">
        <f t="shared" si="162"/>
        <v>0</v>
      </c>
      <c r="U124" s="5"/>
      <c r="X124" s="314"/>
      <c r="Y124" s="1"/>
      <c r="Z124" s="1"/>
      <c r="AA124" s="1"/>
      <c r="AB124" s="1"/>
      <c r="AC124" s="1"/>
      <c r="AD124" s="1"/>
      <c r="AE124" s="1"/>
      <c r="AF124" s="1"/>
      <c r="AG124" s="1"/>
      <c r="AH124" s="1"/>
      <c r="AI124" s="1"/>
      <c r="AJ124" s="1"/>
      <c r="AK124" s="1"/>
      <c r="AL124" s="1"/>
      <c r="AM124" s="1"/>
    </row>
    <row r="125" spans="2:39" x14ac:dyDescent="0.25">
      <c r="B125" s="29"/>
      <c r="C125" s="411" t="s">
        <v>73</v>
      </c>
      <c r="D125" s="346"/>
      <c r="E125" s="346"/>
      <c r="F125" s="346"/>
      <c r="G125" s="346"/>
      <c r="H125" s="107"/>
      <c r="I125" s="108"/>
      <c r="J125" s="108"/>
      <c r="K125" s="108"/>
      <c r="L125" s="108"/>
      <c r="M125" s="108"/>
      <c r="N125" s="108"/>
      <c r="O125" s="108"/>
      <c r="P125" s="108"/>
      <c r="Q125" s="108"/>
      <c r="R125" s="108"/>
      <c r="S125" s="108"/>
      <c r="T125" s="10">
        <f t="shared" si="162"/>
        <v>0</v>
      </c>
      <c r="U125" s="5"/>
      <c r="X125" s="314"/>
      <c r="Y125" s="1"/>
      <c r="Z125" s="1"/>
      <c r="AA125" s="1"/>
      <c r="AB125" s="1"/>
      <c r="AC125" s="1"/>
      <c r="AD125" s="1"/>
      <c r="AE125" s="1"/>
      <c r="AF125" s="1"/>
      <c r="AG125" s="1"/>
      <c r="AH125" s="1"/>
      <c r="AI125" s="1"/>
      <c r="AJ125" s="1"/>
      <c r="AK125" s="1"/>
      <c r="AL125" s="1"/>
      <c r="AM125" s="1"/>
    </row>
    <row r="126" spans="2:39" x14ac:dyDescent="0.25">
      <c r="B126" s="29"/>
      <c r="C126" s="411" t="s">
        <v>74</v>
      </c>
      <c r="D126" s="346"/>
      <c r="E126" s="346"/>
      <c r="F126" s="346"/>
      <c r="G126" s="346"/>
      <c r="H126" s="107"/>
      <c r="I126" s="108"/>
      <c r="J126" s="108"/>
      <c r="K126" s="108"/>
      <c r="L126" s="108"/>
      <c r="M126" s="108"/>
      <c r="N126" s="108"/>
      <c r="O126" s="108"/>
      <c r="P126" s="108"/>
      <c r="Q126" s="108"/>
      <c r="R126" s="108"/>
      <c r="S126" s="108"/>
      <c r="T126" s="10">
        <f t="shared" si="162"/>
        <v>0</v>
      </c>
      <c r="U126" s="5"/>
      <c r="X126" s="314"/>
      <c r="Y126" s="1"/>
      <c r="Z126" s="1"/>
      <c r="AA126" s="1"/>
      <c r="AB126" s="1"/>
      <c r="AC126" s="1"/>
      <c r="AD126" s="1"/>
      <c r="AE126" s="1"/>
      <c r="AF126" s="1"/>
      <c r="AG126" s="1"/>
      <c r="AH126" s="1"/>
      <c r="AI126" s="1"/>
      <c r="AJ126" s="1"/>
      <c r="AK126" s="1"/>
      <c r="AL126" s="1"/>
      <c r="AM126" s="1"/>
    </row>
    <row r="127" spans="2:39" x14ac:dyDescent="0.25">
      <c r="B127" s="29"/>
      <c r="C127" s="411" t="s">
        <v>75</v>
      </c>
      <c r="D127" s="346"/>
      <c r="E127" s="346"/>
      <c r="F127" s="346"/>
      <c r="G127" s="346"/>
      <c r="H127" s="107"/>
      <c r="I127" s="108"/>
      <c r="J127" s="108"/>
      <c r="K127" s="108"/>
      <c r="L127" s="108"/>
      <c r="M127" s="108"/>
      <c r="N127" s="108"/>
      <c r="O127" s="108"/>
      <c r="P127" s="108"/>
      <c r="Q127" s="108"/>
      <c r="R127" s="108"/>
      <c r="S127" s="108"/>
      <c r="T127" s="10">
        <f t="shared" si="162"/>
        <v>0</v>
      </c>
      <c r="U127" s="5"/>
      <c r="X127" s="314"/>
      <c r="Y127" s="1"/>
      <c r="Z127" s="1"/>
      <c r="AA127" s="1"/>
      <c r="AB127" s="1"/>
      <c r="AC127" s="1"/>
      <c r="AD127" s="1"/>
      <c r="AE127" s="1"/>
      <c r="AF127" s="1"/>
      <c r="AG127" s="1"/>
      <c r="AH127" s="1"/>
      <c r="AI127" s="1"/>
      <c r="AJ127" s="1"/>
      <c r="AK127" s="1"/>
      <c r="AL127" s="1"/>
      <c r="AM127" s="1"/>
    </row>
    <row r="128" spans="2:39" x14ac:dyDescent="0.25">
      <c r="B128" s="29"/>
      <c r="C128" s="411" t="s">
        <v>76</v>
      </c>
      <c r="D128" s="346"/>
      <c r="E128" s="346"/>
      <c r="F128" s="346"/>
      <c r="G128" s="346"/>
      <c r="H128" s="107"/>
      <c r="I128" s="108"/>
      <c r="J128" s="108"/>
      <c r="K128" s="108"/>
      <c r="L128" s="108"/>
      <c r="M128" s="108"/>
      <c r="N128" s="108"/>
      <c r="O128" s="108"/>
      <c r="P128" s="108"/>
      <c r="Q128" s="108"/>
      <c r="R128" s="108"/>
      <c r="S128" s="108"/>
      <c r="T128" s="10">
        <f t="shared" si="162"/>
        <v>0</v>
      </c>
      <c r="U128" s="5"/>
      <c r="X128" s="314"/>
      <c r="Y128" s="1"/>
      <c r="Z128" s="1"/>
      <c r="AA128" s="1"/>
      <c r="AB128" s="1"/>
      <c r="AC128" s="1"/>
      <c r="AD128" s="1"/>
      <c r="AE128" s="1"/>
      <c r="AF128" s="1"/>
      <c r="AG128" s="1"/>
      <c r="AH128" s="1"/>
      <c r="AI128" s="1"/>
      <c r="AJ128" s="1"/>
      <c r="AK128" s="1"/>
      <c r="AL128" s="1"/>
      <c r="AM128" s="1"/>
    </row>
    <row r="129" spans="2:39" x14ac:dyDescent="0.25">
      <c r="B129" s="29"/>
      <c r="C129" s="411" t="s">
        <v>77</v>
      </c>
      <c r="D129" s="346"/>
      <c r="E129" s="346"/>
      <c r="F129" s="346"/>
      <c r="G129" s="346"/>
      <c r="H129" s="107"/>
      <c r="I129" s="108"/>
      <c r="J129" s="108"/>
      <c r="K129" s="108"/>
      <c r="L129" s="108"/>
      <c r="M129" s="108"/>
      <c r="N129" s="108"/>
      <c r="O129" s="108"/>
      <c r="P129" s="108"/>
      <c r="Q129" s="108"/>
      <c r="R129" s="108"/>
      <c r="S129" s="108"/>
      <c r="T129" s="10">
        <f t="shared" si="162"/>
        <v>0</v>
      </c>
      <c r="U129" s="5"/>
      <c r="X129" s="314"/>
      <c r="Y129" s="1"/>
      <c r="Z129" s="1"/>
      <c r="AA129" s="1"/>
      <c r="AB129" s="1"/>
      <c r="AC129" s="1"/>
      <c r="AD129" s="1"/>
      <c r="AE129" s="1"/>
      <c r="AF129" s="1"/>
      <c r="AG129" s="1"/>
      <c r="AH129" s="1"/>
      <c r="AI129" s="1"/>
      <c r="AJ129" s="1"/>
      <c r="AK129" s="1"/>
      <c r="AL129" s="1"/>
      <c r="AM129" s="1"/>
    </row>
    <row r="130" spans="2:39" x14ac:dyDescent="0.25">
      <c r="B130" s="29"/>
      <c r="C130" s="411" t="s">
        <v>78</v>
      </c>
      <c r="D130" s="346"/>
      <c r="E130" s="346"/>
      <c r="F130" s="346"/>
      <c r="G130" s="346"/>
      <c r="H130" s="107"/>
      <c r="I130" s="108"/>
      <c r="J130" s="108"/>
      <c r="K130" s="108"/>
      <c r="L130" s="108"/>
      <c r="M130" s="108"/>
      <c r="N130" s="108"/>
      <c r="O130" s="108"/>
      <c r="P130" s="108"/>
      <c r="Q130" s="108"/>
      <c r="R130" s="108"/>
      <c r="S130" s="108"/>
      <c r="T130" s="10">
        <f t="shared" si="162"/>
        <v>0</v>
      </c>
      <c r="U130" s="5"/>
      <c r="X130" s="314"/>
      <c r="Y130" s="1"/>
      <c r="Z130" s="1"/>
      <c r="AA130" s="1"/>
      <c r="AB130" s="1"/>
      <c r="AC130" s="1"/>
      <c r="AD130" s="1"/>
      <c r="AE130" s="1"/>
      <c r="AF130" s="1"/>
      <c r="AG130" s="1"/>
      <c r="AH130" s="1"/>
      <c r="AI130" s="1"/>
      <c r="AJ130" s="1"/>
      <c r="AK130" s="1"/>
      <c r="AL130" s="1"/>
      <c r="AM130" s="1"/>
    </row>
    <row r="131" spans="2:39" x14ac:dyDescent="0.25">
      <c r="B131" s="29"/>
      <c r="C131" s="411" t="s">
        <v>79</v>
      </c>
      <c r="D131" s="346"/>
      <c r="E131" s="346"/>
      <c r="F131" s="346"/>
      <c r="G131" s="346"/>
      <c r="H131" s="107"/>
      <c r="I131" s="108"/>
      <c r="J131" s="108"/>
      <c r="K131" s="108"/>
      <c r="L131" s="108"/>
      <c r="M131" s="108"/>
      <c r="N131" s="108"/>
      <c r="O131" s="108"/>
      <c r="P131" s="108"/>
      <c r="Q131" s="108"/>
      <c r="R131" s="108"/>
      <c r="S131" s="108"/>
      <c r="T131" s="10">
        <f t="shared" si="162"/>
        <v>0</v>
      </c>
      <c r="U131" s="5"/>
      <c r="X131" s="314"/>
      <c r="Y131" s="1"/>
      <c r="Z131" s="1"/>
      <c r="AA131" s="1"/>
      <c r="AB131" s="1"/>
      <c r="AC131" s="1"/>
      <c r="AD131" s="1"/>
      <c r="AE131" s="1"/>
      <c r="AF131" s="1"/>
      <c r="AG131" s="1"/>
      <c r="AH131" s="1"/>
      <c r="AI131" s="1"/>
      <c r="AJ131" s="1"/>
      <c r="AK131" s="1"/>
      <c r="AL131" s="1"/>
      <c r="AM131" s="1"/>
    </row>
    <row r="132" spans="2:39" x14ac:dyDescent="0.25">
      <c r="B132" s="29"/>
      <c r="C132" s="411" t="s">
        <v>80</v>
      </c>
      <c r="D132" s="346"/>
      <c r="E132" s="346"/>
      <c r="F132" s="346"/>
      <c r="G132" s="346"/>
      <c r="H132" s="107"/>
      <c r="I132" s="108"/>
      <c r="J132" s="108"/>
      <c r="K132" s="108"/>
      <c r="L132" s="108"/>
      <c r="M132" s="108"/>
      <c r="N132" s="108"/>
      <c r="O132" s="108"/>
      <c r="P132" s="108"/>
      <c r="Q132" s="108"/>
      <c r="R132" s="108"/>
      <c r="S132" s="108"/>
      <c r="T132" s="10">
        <f t="shared" si="162"/>
        <v>0</v>
      </c>
      <c r="U132" s="5"/>
      <c r="X132" s="314"/>
      <c r="Y132" s="1"/>
      <c r="Z132" s="1"/>
      <c r="AA132" s="1"/>
      <c r="AB132" s="1"/>
      <c r="AC132" s="1"/>
      <c r="AD132" s="1"/>
      <c r="AE132" s="1"/>
      <c r="AF132" s="1"/>
      <c r="AG132" s="1"/>
      <c r="AH132" s="1"/>
      <c r="AI132" s="1"/>
      <c r="AJ132" s="1"/>
      <c r="AK132" s="1"/>
      <c r="AL132" s="1"/>
      <c r="AM132" s="1"/>
    </row>
    <row r="133" spans="2:39" x14ac:dyDescent="0.25">
      <c r="B133" s="29"/>
      <c r="C133" s="411" t="s">
        <v>81</v>
      </c>
      <c r="D133" s="346"/>
      <c r="E133" s="346"/>
      <c r="F133" s="346"/>
      <c r="G133" s="346"/>
      <c r="H133" s="107"/>
      <c r="I133" s="108"/>
      <c r="J133" s="108"/>
      <c r="K133" s="108"/>
      <c r="L133" s="108"/>
      <c r="M133" s="108"/>
      <c r="N133" s="108"/>
      <c r="O133" s="108"/>
      <c r="P133" s="108"/>
      <c r="Q133" s="108"/>
      <c r="R133" s="108"/>
      <c r="S133" s="108"/>
      <c r="T133" s="10">
        <f t="shared" si="162"/>
        <v>0</v>
      </c>
      <c r="U133" s="5"/>
      <c r="X133" s="314"/>
      <c r="Y133" s="1"/>
      <c r="Z133" s="1"/>
      <c r="AA133" s="1"/>
      <c r="AB133" s="1"/>
      <c r="AC133" s="1"/>
      <c r="AD133" s="1"/>
      <c r="AE133" s="1"/>
      <c r="AF133" s="1"/>
      <c r="AG133" s="1"/>
      <c r="AH133" s="1"/>
      <c r="AI133" s="1"/>
      <c r="AJ133" s="1"/>
      <c r="AK133" s="1"/>
      <c r="AL133" s="1"/>
      <c r="AM133" s="1"/>
    </row>
    <row r="134" spans="2:39" x14ac:dyDescent="0.25">
      <c r="B134" s="29"/>
      <c r="C134" s="411" t="s">
        <v>82</v>
      </c>
      <c r="D134" s="346"/>
      <c r="E134" s="346"/>
      <c r="F134" s="346"/>
      <c r="G134" s="346"/>
      <c r="H134" s="107"/>
      <c r="I134" s="108"/>
      <c r="J134" s="108"/>
      <c r="K134" s="108"/>
      <c r="L134" s="108"/>
      <c r="M134" s="108"/>
      <c r="N134" s="108"/>
      <c r="O134" s="108"/>
      <c r="P134" s="108"/>
      <c r="Q134" s="108"/>
      <c r="R134" s="108"/>
      <c r="S134" s="108"/>
      <c r="T134" s="10">
        <f t="shared" si="162"/>
        <v>0</v>
      </c>
      <c r="U134" s="5"/>
      <c r="X134" s="314"/>
      <c r="Y134" s="1"/>
      <c r="Z134" s="1"/>
      <c r="AA134" s="1"/>
      <c r="AB134" s="1"/>
      <c r="AC134" s="1"/>
      <c r="AD134" s="1"/>
      <c r="AE134" s="1"/>
      <c r="AF134" s="1"/>
      <c r="AG134" s="1"/>
      <c r="AH134" s="1"/>
      <c r="AI134" s="1"/>
      <c r="AJ134" s="1"/>
      <c r="AK134" s="1"/>
      <c r="AL134" s="1"/>
      <c r="AM134" s="1"/>
    </row>
    <row r="135" spans="2:39" x14ac:dyDescent="0.25">
      <c r="B135" s="29"/>
      <c r="H135" s="5"/>
      <c r="T135" s="5"/>
      <c r="U135" s="5"/>
      <c r="V135" s="326" t="s">
        <v>167</v>
      </c>
      <c r="X135" s="314"/>
      <c r="Y135" s="1"/>
      <c r="Z135" s="1"/>
      <c r="AA135" s="1"/>
      <c r="AB135" s="1"/>
      <c r="AC135" s="1"/>
      <c r="AD135" s="1"/>
      <c r="AE135" s="1"/>
      <c r="AF135" s="1"/>
      <c r="AG135" s="1"/>
      <c r="AH135" s="1"/>
      <c r="AI135" s="1"/>
      <c r="AJ135" s="1"/>
      <c r="AK135" s="1"/>
      <c r="AL135" s="1"/>
      <c r="AM135" s="1"/>
    </row>
    <row r="136" spans="2:39" x14ac:dyDescent="0.25">
      <c r="B136" s="29"/>
      <c r="G136" s="100" t="s">
        <v>105</v>
      </c>
      <c r="H136" s="10">
        <f>SUM(H123:H135)</f>
        <v>0</v>
      </c>
      <c r="I136" s="10">
        <f t="shared" ref="I136" si="163">SUM(I123:I135)</f>
        <v>0</v>
      </c>
      <c r="J136" s="10">
        <f t="shared" ref="J136" si="164">SUM(J123:J135)</f>
        <v>0</v>
      </c>
      <c r="K136" s="10">
        <f t="shared" ref="K136" si="165">SUM(K123:K135)</f>
        <v>0</v>
      </c>
      <c r="L136" s="10">
        <f t="shared" ref="L136" si="166">SUM(L123:L135)</f>
        <v>0</v>
      </c>
      <c r="M136" s="10">
        <f t="shared" ref="M136" si="167">SUM(M123:M135)</f>
        <v>0</v>
      </c>
      <c r="N136" s="10">
        <f t="shared" ref="N136" si="168">SUM(N123:N135)</f>
        <v>0</v>
      </c>
      <c r="O136" s="10">
        <f t="shared" ref="O136" si="169">SUM(O123:O135)</f>
        <v>0</v>
      </c>
      <c r="P136" s="10">
        <f t="shared" ref="P136" si="170">SUM(P123:P135)</f>
        <v>0</v>
      </c>
      <c r="Q136" s="10">
        <f t="shared" ref="Q136" si="171">SUM(Q123:Q135)</f>
        <v>0</v>
      </c>
      <c r="R136" s="10">
        <f t="shared" ref="R136" si="172">SUM(R123:R135)</f>
        <v>0</v>
      </c>
      <c r="S136" s="10">
        <f t="shared" ref="S136" si="173">SUM(S123:S135)</f>
        <v>0</v>
      </c>
      <c r="T136" s="10">
        <f t="shared" ref="T136" si="174">SUM(H136:S136)</f>
        <v>0</v>
      </c>
      <c r="U136" s="5"/>
      <c r="V136" s="327" t="s">
        <v>168</v>
      </c>
      <c r="X136" s="314"/>
      <c r="Y136" s="1"/>
      <c r="Z136" s="1"/>
      <c r="AA136" s="1"/>
      <c r="AB136" s="1"/>
      <c r="AC136" s="1"/>
      <c r="AD136" s="1"/>
      <c r="AE136" s="1"/>
      <c r="AF136" s="1"/>
      <c r="AG136" s="1"/>
      <c r="AH136" s="1"/>
      <c r="AI136" s="1"/>
      <c r="AJ136" s="1"/>
      <c r="AK136" s="1"/>
      <c r="AL136" s="1"/>
      <c r="AM136" s="1"/>
    </row>
    <row r="137" spans="2:39" x14ac:dyDescent="0.25">
      <c r="B137" s="29"/>
      <c r="G137" s="106" t="s">
        <v>112</v>
      </c>
      <c r="H137" s="10">
        <f>H136*$P$8</f>
        <v>0</v>
      </c>
      <c r="I137" s="10">
        <f t="shared" ref="I137" si="175">I136*$P$8</f>
        <v>0</v>
      </c>
      <c r="J137" s="10">
        <f t="shared" ref="J137" si="176">J136*$P$8</f>
        <v>0</v>
      </c>
      <c r="K137" s="10">
        <f t="shared" ref="K137" si="177">K136*$P$8</f>
        <v>0</v>
      </c>
      <c r="L137" s="10">
        <f t="shared" ref="L137" si="178">L136*$P$8</f>
        <v>0</v>
      </c>
      <c r="M137" s="10">
        <f t="shared" ref="M137" si="179">M136*$P$8</f>
        <v>0</v>
      </c>
      <c r="N137" s="10">
        <f t="shared" ref="N137" si="180">N136*$P$8</f>
        <v>0</v>
      </c>
      <c r="O137" s="10">
        <f t="shared" ref="O137" si="181">O136*$P$8</f>
        <v>0</v>
      </c>
      <c r="P137" s="10">
        <f t="shared" ref="P137" si="182">P136*$P$8</f>
        <v>0</v>
      </c>
      <c r="Q137" s="10">
        <f t="shared" ref="Q137" si="183">Q136*$P$8</f>
        <v>0</v>
      </c>
      <c r="R137" s="10">
        <f t="shared" ref="R137" si="184">R136*$P$8</f>
        <v>0</v>
      </c>
      <c r="S137" s="10">
        <f t="shared" ref="S137" si="185">S136*$P$8</f>
        <v>0</v>
      </c>
      <c r="T137" s="10">
        <f>SUM(H137:S137)</f>
        <v>0</v>
      </c>
      <c r="U137" s="5"/>
      <c r="V137" s="21">
        <f>'C Staff Rates &amp; Roles'!$L$13</f>
        <v>1800</v>
      </c>
      <c r="X137" s="314"/>
      <c r="Y137" s="1"/>
      <c r="Z137" s="1"/>
      <c r="AA137" s="1"/>
      <c r="AB137" s="1"/>
      <c r="AC137" s="1"/>
      <c r="AD137" s="1"/>
      <c r="AE137" s="1"/>
      <c r="AF137" s="1"/>
      <c r="AG137" s="1"/>
      <c r="AH137" s="1"/>
      <c r="AI137" s="1"/>
      <c r="AJ137" s="1"/>
      <c r="AK137" s="1"/>
      <c r="AL137" s="1"/>
      <c r="AM137" s="1"/>
    </row>
    <row r="138" spans="2:39" x14ac:dyDescent="0.25">
      <c r="B138" s="29"/>
      <c r="G138" s="100" t="s">
        <v>111</v>
      </c>
      <c r="H138" s="10">
        <f>H136*$Q$8</f>
        <v>0</v>
      </c>
      <c r="I138" s="10">
        <f t="shared" ref="I138:S138" si="186">I136*$Q$8</f>
        <v>0</v>
      </c>
      <c r="J138" s="10">
        <f t="shared" si="186"/>
        <v>0</v>
      </c>
      <c r="K138" s="10">
        <f t="shared" si="186"/>
        <v>0</v>
      </c>
      <c r="L138" s="10">
        <f t="shared" si="186"/>
        <v>0</v>
      </c>
      <c r="M138" s="10">
        <f t="shared" si="186"/>
        <v>0</v>
      </c>
      <c r="N138" s="10">
        <f t="shared" si="186"/>
        <v>0</v>
      </c>
      <c r="O138" s="10">
        <f t="shared" si="186"/>
        <v>0</v>
      </c>
      <c r="P138" s="10">
        <f t="shared" si="186"/>
        <v>0</v>
      </c>
      <c r="Q138" s="10">
        <f t="shared" si="186"/>
        <v>0</v>
      </c>
      <c r="R138" s="10">
        <f t="shared" si="186"/>
        <v>0</v>
      </c>
      <c r="S138" s="10">
        <f t="shared" si="186"/>
        <v>0</v>
      </c>
      <c r="T138" s="10">
        <f>SUM(H138:S138)</f>
        <v>0</v>
      </c>
      <c r="U138" s="5"/>
      <c r="X138" s="314"/>
      <c r="Y138" s="1"/>
      <c r="Z138" s="1"/>
      <c r="AA138" s="1"/>
      <c r="AB138" s="1"/>
      <c r="AC138" s="1"/>
      <c r="AD138" s="1"/>
      <c r="AE138" s="1"/>
      <c r="AF138" s="1"/>
      <c r="AG138" s="1"/>
      <c r="AH138" s="1"/>
      <c r="AI138" s="1"/>
      <c r="AJ138" s="1"/>
      <c r="AK138" s="1"/>
      <c r="AL138" s="1"/>
      <c r="AM138" s="1"/>
    </row>
    <row r="139" spans="2:39" x14ac:dyDescent="0.25">
      <c r="B139" s="29"/>
      <c r="G139" s="100" t="s">
        <v>122</v>
      </c>
      <c r="H139" s="10">
        <f>SUM(H136:H138)</f>
        <v>0</v>
      </c>
      <c r="I139" s="10">
        <f t="shared" ref="I139" si="187">SUM(I136:I138)</f>
        <v>0</v>
      </c>
      <c r="J139" s="10">
        <f t="shared" ref="J139" si="188">SUM(J136:J138)</f>
        <v>0</v>
      </c>
      <c r="K139" s="10">
        <f t="shared" ref="K139" si="189">SUM(K136:K138)</f>
        <v>0</v>
      </c>
      <c r="L139" s="10">
        <f t="shared" ref="L139" si="190">SUM(L136:L138)</f>
        <v>0</v>
      </c>
      <c r="M139" s="10">
        <f t="shared" ref="M139" si="191">SUM(M136:M138)</f>
        <v>0</v>
      </c>
      <c r="N139" s="10">
        <f t="shared" ref="N139" si="192">SUM(N136:N138)</f>
        <v>0</v>
      </c>
      <c r="O139" s="10">
        <f t="shared" ref="O139" si="193">SUM(O136:O138)</f>
        <v>0</v>
      </c>
      <c r="P139" s="10">
        <f t="shared" ref="P139" si="194">SUM(P136:P138)</f>
        <v>0</v>
      </c>
      <c r="Q139" s="10">
        <f t="shared" ref="Q139" si="195">SUM(Q136:Q138)</f>
        <v>0</v>
      </c>
      <c r="R139" s="10">
        <f t="shared" ref="R139" si="196">SUM(R136:R138)</f>
        <v>0</v>
      </c>
      <c r="S139" s="10">
        <f t="shared" ref="S139" si="197">SUM(S136:S138)</f>
        <v>0</v>
      </c>
      <c r="T139" s="104">
        <f>SUM(T136:T138)</f>
        <v>0</v>
      </c>
      <c r="U139" s="105"/>
      <c r="V139" s="141">
        <f>T139/V137</f>
        <v>0</v>
      </c>
      <c r="X139" s="314"/>
      <c r="Y139" s="1"/>
      <c r="Z139" s="1"/>
      <c r="AA139" s="1"/>
      <c r="AB139" s="1"/>
      <c r="AC139" s="1"/>
      <c r="AD139" s="1"/>
      <c r="AE139" s="1"/>
      <c r="AF139" s="1"/>
      <c r="AG139" s="1"/>
      <c r="AH139" s="1"/>
      <c r="AI139" s="1"/>
      <c r="AJ139" s="1"/>
      <c r="AK139" s="1"/>
      <c r="AL139" s="1"/>
      <c r="AM139" s="1"/>
    </row>
    <row r="140" spans="2:39" x14ac:dyDescent="0.25">
      <c r="B140" s="29"/>
      <c r="X140" s="314"/>
      <c r="Y140" s="1"/>
      <c r="Z140" s="1"/>
      <c r="AA140" s="1"/>
      <c r="AB140" s="1"/>
      <c r="AC140" s="1"/>
      <c r="AD140" s="1"/>
      <c r="AE140" s="1"/>
      <c r="AF140" s="1"/>
      <c r="AG140" s="1"/>
      <c r="AH140" s="1"/>
      <c r="AI140" s="1"/>
      <c r="AJ140" s="1"/>
      <c r="AK140" s="1"/>
      <c r="AL140" s="1"/>
      <c r="AM140" s="1"/>
    </row>
    <row r="141" spans="2:39" ht="18.75" x14ac:dyDescent="0.3">
      <c r="B141" s="29"/>
      <c r="E141" s="23" t="s">
        <v>48</v>
      </c>
      <c r="G141" s="101" t="s">
        <v>129</v>
      </c>
      <c r="I141" s="94" t="s">
        <v>109</v>
      </c>
      <c r="J141" s="101">
        <f>$O$8</f>
        <v>60</v>
      </c>
      <c r="K141" s="94"/>
      <c r="M141" s="94" t="s">
        <v>95</v>
      </c>
      <c r="N141" s="20">
        <f>$P$8</f>
        <v>1</v>
      </c>
      <c r="P141" t="s">
        <v>110</v>
      </c>
      <c r="R141" s="121">
        <f>$Q$8</f>
        <v>0</v>
      </c>
      <c r="X141" s="314"/>
      <c r="Y141" s="1"/>
      <c r="Z141" s="1"/>
      <c r="AA141" s="1"/>
      <c r="AB141" s="1"/>
      <c r="AC141" s="1"/>
      <c r="AD141" s="1"/>
      <c r="AE141" s="1"/>
      <c r="AF141" s="1"/>
      <c r="AG141" s="1"/>
      <c r="AH141" s="1"/>
      <c r="AI141" s="1"/>
      <c r="AJ141" s="1"/>
      <c r="AK141" s="1"/>
      <c r="AL141" s="1"/>
      <c r="AM141" s="1"/>
    </row>
    <row r="142" spans="2:39" x14ac:dyDescent="0.25">
      <c r="B142" s="29"/>
      <c r="C142" s="353" t="s">
        <v>123</v>
      </c>
      <c r="D142" s="362"/>
      <c r="E142" s="362"/>
      <c r="F142" s="362"/>
      <c r="G142" s="362"/>
      <c r="H142" s="109" t="s">
        <v>91</v>
      </c>
      <c r="I142" s="109" t="s">
        <v>92</v>
      </c>
      <c r="J142" s="109" t="s">
        <v>93</v>
      </c>
      <c r="K142" s="109" t="s">
        <v>94</v>
      </c>
      <c r="L142" s="109" t="s">
        <v>83</v>
      </c>
      <c r="M142" s="109" t="s">
        <v>84</v>
      </c>
      <c r="N142" s="109" t="s">
        <v>85</v>
      </c>
      <c r="O142" s="109" t="s">
        <v>86</v>
      </c>
      <c r="P142" s="109" t="s">
        <v>87</v>
      </c>
      <c r="Q142" s="109" t="s">
        <v>88</v>
      </c>
      <c r="R142" s="109" t="s">
        <v>89</v>
      </c>
      <c r="S142" s="109" t="s">
        <v>90</v>
      </c>
      <c r="T142" s="109" t="s">
        <v>3</v>
      </c>
      <c r="U142" s="136"/>
      <c r="X142" s="314"/>
      <c r="Y142" s="1"/>
      <c r="Z142" s="1"/>
      <c r="AA142" s="1"/>
      <c r="AB142" s="1"/>
      <c r="AC142" s="1"/>
      <c r="AD142" s="1"/>
      <c r="AE142" s="1"/>
      <c r="AF142" s="1"/>
      <c r="AG142" s="1"/>
      <c r="AH142" s="1"/>
      <c r="AI142" s="1"/>
      <c r="AJ142" s="1"/>
      <c r="AK142" s="1"/>
      <c r="AL142" s="1"/>
      <c r="AM142" s="1"/>
    </row>
    <row r="143" spans="2:39" x14ac:dyDescent="0.25">
      <c r="B143" s="29"/>
      <c r="C143" s="411" t="s">
        <v>71</v>
      </c>
      <c r="D143" s="346"/>
      <c r="E143" s="346"/>
      <c r="F143" s="346"/>
      <c r="G143" s="346"/>
      <c r="H143" s="107"/>
      <c r="I143" s="108"/>
      <c r="J143" s="108"/>
      <c r="K143" s="108"/>
      <c r="L143" s="108"/>
      <c r="M143" s="108"/>
      <c r="N143" s="108"/>
      <c r="O143" s="108"/>
      <c r="P143" s="108"/>
      <c r="Q143" s="108"/>
      <c r="R143" s="108"/>
      <c r="S143" s="108"/>
      <c r="T143" s="10">
        <f t="shared" ref="T143:T154" si="198">SUM(H143:S143)</f>
        <v>0</v>
      </c>
      <c r="U143" s="5"/>
      <c r="X143" s="314"/>
      <c r="Y143" s="1"/>
      <c r="Z143" s="1"/>
      <c r="AA143" s="1"/>
      <c r="AB143" s="1"/>
      <c r="AC143" s="1"/>
      <c r="AD143" s="1"/>
      <c r="AE143" s="1"/>
      <c r="AF143" s="1"/>
      <c r="AG143" s="1"/>
      <c r="AH143" s="1"/>
      <c r="AI143" s="1"/>
      <c r="AJ143" s="1"/>
      <c r="AK143" s="1"/>
      <c r="AL143" s="1"/>
      <c r="AM143" s="1"/>
    </row>
    <row r="144" spans="2:39" x14ac:dyDescent="0.25">
      <c r="B144" s="29"/>
      <c r="C144" s="411" t="s">
        <v>72</v>
      </c>
      <c r="D144" s="346"/>
      <c r="E144" s="346"/>
      <c r="F144" s="346"/>
      <c r="G144" s="346"/>
      <c r="H144" s="107"/>
      <c r="I144" s="108"/>
      <c r="J144" s="108"/>
      <c r="K144" s="108"/>
      <c r="L144" s="108"/>
      <c r="M144" s="108"/>
      <c r="N144" s="108"/>
      <c r="O144" s="108"/>
      <c r="P144" s="108"/>
      <c r="Q144" s="108"/>
      <c r="R144" s="108"/>
      <c r="S144" s="108"/>
      <c r="T144" s="10">
        <f t="shared" si="198"/>
        <v>0</v>
      </c>
      <c r="U144" s="5"/>
      <c r="X144" s="314"/>
      <c r="Y144" s="1"/>
      <c r="Z144" s="1"/>
      <c r="AA144" s="1"/>
      <c r="AB144" s="1"/>
      <c r="AC144" s="1"/>
      <c r="AD144" s="1"/>
      <c r="AE144" s="1"/>
      <c r="AF144" s="1"/>
      <c r="AG144" s="1"/>
      <c r="AH144" s="1"/>
      <c r="AI144" s="1"/>
      <c r="AJ144" s="1"/>
      <c r="AK144" s="1"/>
      <c r="AL144" s="1"/>
      <c r="AM144" s="1"/>
    </row>
    <row r="145" spans="2:39" x14ac:dyDescent="0.25">
      <c r="B145" s="29"/>
      <c r="C145" s="411" t="s">
        <v>73</v>
      </c>
      <c r="D145" s="346"/>
      <c r="E145" s="346"/>
      <c r="F145" s="346"/>
      <c r="G145" s="346"/>
      <c r="H145" s="107"/>
      <c r="I145" s="108"/>
      <c r="J145" s="108"/>
      <c r="K145" s="108"/>
      <c r="L145" s="108"/>
      <c r="M145" s="108"/>
      <c r="N145" s="108"/>
      <c r="O145" s="108"/>
      <c r="P145" s="108"/>
      <c r="Q145" s="108"/>
      <c r="R145" s="108"/>
      <c r="S145" s="108"/>
      <c r="T145" s="10">
        <f t="shared" si="198"/>
        <v>0</v>
      </c>
      <c r="U145" s="5"/>
      <c r="X145" s="314"/>
      <c r="Y145" s="1"/>
      <c r="Z145" s="1"/>
      <c r="AA145" s="1"/>
      <c r="AB145" s="1"/>
      <c r="AC145" s="1"/>
      <c r="AD145" s="1"/>
      <c r="AE145" s="1"/>
      <c r="AF145" s="1"/>
      <c r="AG145" s="1"/>
      <c r="AH145" s="1"/>
      <c r="AI145" s="1"/>
      <c r="AJ145" s="1"/>
      <c r="AK145" s="1"/>
      <c r="AL145" s="1"/>
      <c r="AM145" s="1"/>
    </row>
    <row r="146" spans="2:39" x14ac:dyDescent="0.25">
      <c r="B146" s="29"/>
      <c r="C146" s="411" t="s">
        <v>74</v>
      </c>
      <c r="D146" s="346"/>
      <c r="E146" s="346"/>
      <c r="F146" s="346"/>
      <c r="G146" s="346"/>
      <c r="H146" s="107"/>
      <c r="I146" s="108"/>
      <c r="J146" s="108"/>
      <c r="K146" s="108"/>
      <c r="L146" s="108"/>
      <c r="M146" s="108"/>
      <c r="N146" s="108"/>
      <c r="O146" s="108"/>
      <c r="P146" s="108"/>
      <c r="Q146" s="108"/>
      <c r="R146" s="108"/>
      <c r="S146" s="108"/>
      <c r="T146" s="10">
        <f t="shared" si="198"/>
        <v>0</v>
      </c>
      <c r="U146" s="5"/>
      <c r="X146" s="314"/>
      <c r="Y146" s="1"/>
      <c r="Z146" s="1"/>
      <c r="AA146" s="1"/>
      <c r="AB146" s="1"/>
      <c r="AC146" s="1"/>
      <c r="AD146" s="1"/>
      <c r="AE146" s="1"/>
      <c r="AF146" s="1"/>
      <c r="AG146" s="1"/>
      <c r="AH146" s="1"/>
      <c r="AI146" s="1"/>
      <c r="AJ146" s="1"/>
      <c r="AK146" s="1"/>
      <c r="AL146" s="1"/>
      <c r="AM146" s="1"/>
    </row>
    <row r="147" spans="2:39" x14ac:dyDescent="0.25">
      <c r="B147" s="29"/>
      <c r="C147" s="411" t="s">
        <v>75</v>
      </c>
      <c r="D147" s="346"/>
      <c r="E147" s="346"/>
      <c r="F147" s="346"/>
      <c r="G147" s="346"/>
      <c r="H147" s="107"/>
      <c r="I147" s="108"/>
      <c r="J147" s="108"/>
      <c r="K147" s="108"/>
      <c r="L147" s="108"/>
      <c r="M147" s="108"/>
      <c r="N147" s="108"/>
      <c r="O147" s="108"/>
      <c r="P147" s="108"/>
      <c r="Q147" s="108"/>
      <c r="R147" s="108"/>
      <c r="S147" s="108"/>
      <c r="T147" s="10">
        <f t="shared" si="198"/>
        <v>0</v>
      </c>
      <c r="U147" s="5"/>
      <c r="X147" s="314"/>
      <c r="Y147" s="1"/>
      <c r="Z147" s="1"/>
      <c r="AA147" s="1"/>
      <c r="AB147" s="1"/>
      <c r="AC147" s="1"/>
      <c r="AD147" s="1"/>
      <c r="AE147" s="1"/>
      <c r="AF147" s="1"/>
      <c r="AG147" s="1"/>
      <c r="AH147" s="1"/>
      <c r="AI147" s="1"/>
      <c r="AJ147" s="1"/>
      <c r="AK147" s="1"/>
      <c r="AL147" s="1"/>
      <c r="AM147" s="1"/>
    </row>
    <row r="148" spans="2:39" x14ac:dyDescent="0.25">
      <c r="B148" s="29"/>
      <c r="C148" s="411" t="s">
        <v>76</v>
      </c>
      <c r="D148" s="346"/>
      <c r="E148" s="346"/>
      <c r="F148" s="346"/>
      <c r="G148" s="346"/>
      <c r="H148" s="107"/>
      <c r="I148" s="108"/>
      <c r="J148" s="108"/>
      <c r="K148" s="108"/>
      <c r="L148" s="108"/>
      <c r="M148" s="108"/>
      <c r="N148" s="108"/>
      <c r="O148" s="108"/>
      <c r="P148" s="108"/>
      <c r="Q148" s="108"/>
      <c r="R148" s="108"/>
      <c r="S148" s="108"/>
      <c r="T148" s="10">
        <f t="shared" si="198"/>
        <v>0</v>
      </c>
      <c r="U148" s="5"/>
      <c r="X148" s="314"/>
      <c r="Y148" s="1"/>
      <c r="Z148" s="1"/>
      <c r="AA148" s="1"/>
      <c r="AB148" s="1"/>
      <c r="AC148" s="1"/>
      <c r="AD148" s="1"/>
      <c r="AE148" s="1"/>
      <c r="AF148" s="1"/>
      <c r="AG148" s="1"/>
      <c r="AH148" s="1"/>
      <c r="AI148" s="1"/>
      <c r="AJ148" s="1"/>
      <c r="AK148" s="1"/>
      <c r="AL148" s="1"/>
      <c r="AM148" s="1"/>
    </row>
    <row r="149" spans="2:39" x14ac:dyDescent="0.25">
      <c r="B149" s="29"/>
      <c r="C149" s="411" t="s">
        <v>77</v>
      </c>
      <c r="D149" s="346"/>
      <c r="E149" s="346"/>
      <c r="F149" s="346"/>
      <c r="G149" s="346"/>
      <c r="H149" s="107"/>
      <c r="I149" s="108"/>
      <c r="J149" s="108"/>
      <c r="K149" s="108"/>
      <c r="L149" s="108"/>
      <c r="M149" s="108"/>
      <c r="N149" s="108"/>
      <c r="O149" s="108"/>
      <c r="P149" s="108"/>
      <c r="Q149" s="108"/>
      <c r="R149" s="108"/>
      <c r="S149" s="108"/>
      <c r="T149" s="10">
        <f t="shared" si="198"/>
        <v>0</v>
      </c>
      <c r="U149" s="5"/>
      <c r="X149" s="314"/>
      <c r="Y149" s="1"/>
      <c r="Z149" s="1"/>
      <c r="AA149" s="1"/>
      <c r="AB149" s="1"/>
      <c r="AC149" s="1"/>
      <c r="AD149" s="1"/>
      <c r="AE149" s="1"/>
      <c r="AF149" s="1"/>
      <c r="AG149" s="1"/>
      <c r="AH149" s="1"/>
      <c r="AI149" s="1"/>
      <c r="AJ149" s="1"/>
      <c r="AK149" s="1"/>
      <c r="AL149" s="1"/>
      <c r="AM149" s="1"/>
    </row>
    <row r="150" spans="2:39" x14ac:dyDescent="0.25">
      <c r="B150" s="29"/>
      <c r="C150" s="411" t="s">
        <v>78</v>
      </c>
      <c r="D150" s="346"/>
      <c r="E150" s="346"/>
      <c r="F150" s="346"/>
      <c r="G150" s="346"/>
      <c r="H150" s="107"/>
      <c r="I150" s="108"/>
      <c r="J150" s="108"/>
      <c r="K150" s="108"/>
      <c r="L150" s="108"/>
      <c r="M150" s="108"/>
      <c r="N150" s="108"/>
      <c r="O150" s="108"/>
      <c r="P150" s="108"/>
      <c r="Q150" s="108"/>
      <c r="R150" s="108"/>
      <c r="S150" s="108"/>
      <c r="T150" s="10">
        <f t="shared" si="198"/>
        <v>0</v>
      </c>
      <c r="U150" s="5"/>
      <c r="X150" s="314"/>
      <c r="Y150" s="1"/>
      <c r="Z150" s="1"/>
      <c r="AA150" s="1"/>
      <c r="AB150" s="1"/>
      <c r="AC150" s="1"/>
      <c r="AD150" s="1"/>
      <c r="AE150" s="1"/>
      <c r="AF150" s="1"/>
      <c r="AG150" s="1"/>
      <c r="AH150" s="1"/>
      <c r="AI150" s="1"/>
      <c r="AJ150" s="1"/>
      <c r="AK150" s="1"/>
      <c r="AL150" s="1"/>
      <c r="AM150" s="1"/>
    </row>
    <row r="151" spans="2:39" x14ac:dyDescent="0.25">
      <c r="B151" s="29"/>
      <c r="C151" s="411" t="s">
        <v>79</v>
      </c>
      <c r="D151" s="346"/>
      <c r="E151" s="346"/>
      <c r="F151" s="346"/>
      <c r="G151" s="346"/>
      <c r="H151" s="107"/>
      <c r="I151" s="108"/>
      <c r="J151" s="108"/>
      <c r="K151" s="108"/>
      <c r="L151" s="108"/>
      <c r="M151" s="108"/>
      <c r="N151" s="108"/>
      <c r="O151" s="108"/>
      <c r="P151" s="108"/>
      <c r="Q151" s="108"/>
      <c r="R151" s="108"/>
      <c r="S151" s="108"/>
      <c r="T151" s="10">
        <f t="shared" si="198"/>
        <v>0</v>
      </c>
      <c r="U151" s="5"/>
      <c r="X151" s="314"/>
      <c r="Y151" s="1"/>
      <c r="Z151" s="1"/>
      <c r="AA151" s="1"/>
      <c r="AB151" s="1"/>
      <c r="AC151" s="1"/>
      <c r="AD151" s="1"/>
      <c r="AE151" s="1"/>
      <c r="AF151" s="1"/>
      <c r="AG151" s="1"/>
      <c r="AH151" s="1"/>
      <c r="AI151" s="1"/>
      <c r="AJ151" s="1"/>
      <c r="AK151" s="1"/>
      <c r="AL151" s="1"/>
      <c r="AM151" s="1"/>
    </row>
    <row r="152" spans="2:39" x14ac:dyDescent="0.25">
      <c r="B152" s="29"/>
      <c r="C152" s="411" t="s">
        <v>80</v>
      </c>
      <c r="D152" s="346"/>
      <c r="E152" s="346"/>
      <c r="F152" s="346"/>
      <c r="G152" s="346"/>
      <c r="H152" s="107"/>
      <c r="I152" s="108"/>
      <c r="J152" s="108"/>
      <c r="K152" s="108"/>
      <c r="L152" s="108"/>
      <c r="M152" s="108"/>
      <c r="N152" s="108"/>
      <c r="O152" s="108"/>
      <c r="P152" s="108"/>
      <c r="Q152" s="108"/>
      <c r="R152" s="108"/>
      <c r="S152" s="108"/>
      <c r="T152" s="10">
        <f t="shared" si="198"/>
        <v>0</v>
      </c>
      <c r="U152" s="5"/>
      <c r="X152" s="314"/>
      <c r="Y152" s="1"/>
      <c r="Z152" s="1"/>
      <c r="AA152" s="1"/>
      <c r="AB152" s="1"/>
      <c r="AC152" s="1"/>
      <c r="AD152" s="1"/>
      <c r="AE152" s="1"/>
      <c r="AF152" s="1"/>
      <c r="AG152" s="1"/>
      <c r="AH152" s="1"/>
      <c r="AI152" s="1"/>
      <c r="AJ152" s="1"/>
      <c r="AK152" s="1"/>
      <c r="AL152" s="1"/>
      <c r="AM152" s="1"/>
    </row>
    <row r="153" spans="2:39" x14ac:dyDescent="0.25">
      <c r="B153" s="29"/>
      <c r="C153" s="411" t="s">
        <v>81</v>
      </c>
      <c r="D153" s="346"/>
      <c r="E153" s="346"/>
      <c r="F153" s="346"/>
      <c r="G153" s="346"/>
      <c r="H153" s="107"/>
      <c r="I153" s="108"/>
      <c r="J153" s="108"/>
      <c r="K153" s="108"/>
      <c r="L153" s="108"/>
      <c r="M153" s="108"/>
      <c r="N153" s="108"/>
      <c r="O153" s="108"/>
      <c r="P153" s="108"/>
      <c r="Q153" s="108"/>
      <c r="R153" s="108"/>
      <c r="S153" s="108"/>
      <c r="T153" s="10">
        <f t="shared" si="198"/>
        <v>0</v>
      </c>
      <c r="U153" s="5"/>
      <c r="X153" s="314"/>
      <c r="Y153" s="1"/>
      <c r="Z153" s="1"/>
      <c r="AA153" s="1"/>
      <c r="AB153" s="1"/>
      <c r="AC153" s="1"/>
      <c r="AD153" s="1"/>
      <c r="AE153" s="1"/>
      <c r="AF153" s="1"/>
      <c r="AG153" s="1"/>
      <c r="AH153" s="1"/>
      <c r="AI153" s="1"/>
      <c r="AJ153" s="1"/>
      <c r="AK153" s="1"/>
      <c r="AL153" s="1"/>
      <c r="AM153" s="1"/>
    </row>
    <row r="154" spans="2:39" x14ac:dyDescent="0.25">
      <c r="B154" s="29"/>
      <c r="C154" s="411" t="s">
        <v>82</v>
      </c>
      <c r="D154" s="346"/>
      <c r="E154" s="346"/>
      <c r="F154" s="346"/>
      <c r="G154" s="346"/>
      <c r="H154" s="107"/>
      <c r="I154" s="108"/>
      <c r="J154" s="108"/>
      <c r="K154" s="108"/>
      <c r="L154" s="108"/>
      <c r="M154" s="108"/>
      <c r="N154" s="108"/>
      <c r="O154" s="108"/>
      <c r="P154" s="108"/>
      <c r="Q154" s="108"/>
      <c r="R154" s="108"/>
      <c r="S154" s="108"/>
      <c r="T154" s="10">
        <f t="shared" si="198"/>
        <v>0</v>
      </c>
      <c r="U154" s="5"/>
      <c r="X154" s="314"/>
      <c r="Y154" s="1"/>
      <c r="Z154" s="1"/>
      <c r="AA154" s="1"/>
      <c r="AB154" s="1"/>
      <c r="AC154" s="1"/>
      <c r="AD154" s="1"/>
      <c r="AE154" s="1"/>
      <c r="AF154" s="1"/>
      <c r="AG154" s="1"/>
      <c r="AH154" s="1"/>
      <c r="AI154" s="1"/>
      <c r="AJ154" s="1"/>
      <c r="AK154" s="1"/>
      <c r="AL154" s="1"/>
      <c r="AM154" s="1"/>
    </row>
    <row r="155" spans="2:39" x14ac:dyDescent="0.25">
      <c r="B155" s="29"/>
      <c r="H155" s="5"/>
      <c r="T155" s="5"/>
      <c r="U155" s="5"/>
      <c r="V155" s="326" t="s">
        <v>167</v>
      </c>
      <c r="X155" s="314"/>
      <c r="Y155" s="1"/>
      <c r="Z155" s="1"/>
      <c r="AA155" s="1"/>
      <c r="AB155" s="1"/>
      <c r="AC155" s="1"/>
      <c r="AD155" s="1"/>
      <c r="AE155" s="1"/>
      <c r="AF155" s="1"/>
      <c r="AG155" s="1"/>
      <c r="AH155" s="1"/>
      <c r="AI155" s="1"/>
      <c r="AJ155" s="1"/>
      <c r="AK155" s="1"/>
      <c r="AL155" s="1"/>
      <c r="AM155" s="1"/>
    </row>
    <row r="156" spans="2:39" x14ac:dyDescent="0.25">
      <c r="B156" s="29"/>
      <c r="G156" s="100" t="s">
        <v>105</v>
      </c>
      <c r="H156" s="10">
        <f>SUM(H143:H155)</f>
        <v>0</v>
      </c>
      <c r="I156" s="10">
        <f t="shared" ref="I156" si="199">SUM(I143:I155)</f>
        <v>0</v>
      </c>
      <c r="J156" s="10">
        <f t="shared" ref="J156" si="200">SUM(J143:J155)</f>
        <v>0</v>
      </c>
      <c r="K156" s="10">
        <f t="shared" ref="K156" si="201">SUM(K143:K155)</f>
        <v>0</v>
      </c>
      <c r="L156" s="10">
        <f t="shared" ref="L156" si="202">SUM(L143:L155)</f>
        <v>0</v>
      </c>
      <c r="M156" s="10">
        <f t="shared" ref="M156" si="203">SUM(M143:M155)</f>
        <v>0</v>
      </c>
      <c r="N156" s="10">
        <f t="shared" ref="N156" si="204">SUM(N143:N155)</f>
        <v>0</v>
      </c>
      <c r="O156" s="10">
        <f t="shared" ref="O156" si="205">SUM(O143:O155)</f>
        <v>0</v>
      </c>
      <c r="P156" s="10">
        <f t="shared" ref="P156" si="206">SUM(P143:P155)</f>
        <v>0</v>
      </c>
      <c r="Q156" s="10">
        <f t="shared" ref="Q156" si="207">SUM(Q143:Q155)</f>
        <v>0</v>
      </c>
      <c r="R156" s="10">
        <f t="shared" ref="R156" si="208">SUM(R143:R155)</f>
        <v>0</v>
      </c>
      <c r="S156" s="10">
        <f t="shared" ref="S156" si="209">SUM(S143:S155)</f>
        <v>0</v>
      </c>
      <c r="T156" s="10">
        <f t="shared" ref="T156" si="210">SUM(H156:S156)</f>
        <v>0</v>
      </c>
      <c r="U156" s="5"/>
      <c r="V156" s="327" t="s">
        <v>168</v>
      </c>
      <c r="X156" s="314"/>
      <c r="Y156" s="1"/>
      <c r="Z156" s="1"/>
      <c r="AA156" s="1"/>
      <c r="AB156" s="1"/>
      <c r="AC156" s="1"/>
      <c r="AD156" s="1"/>
      <c r="AE156" s="1"/>
      <c r="AF156" s="1"/>
      <c r="AG156" s="1"/>
      <c r="AH156" s="1"/>
      <c r="AI156" s="1"/>
      <c r="AJ156" s="1"/>
      <c r="AK156" s="1"/>
      <c r="AL156" s="1"/>
      <c r="AM156" s="1"/>
    </row>
    <row r="157" spans="2:39" x14ac:dyDescent="0.25">
      <c r="B157" s="29"/>
      <c r="G157" s="106" t="s">
        <v>112</v>
      </c>
      <c r="H157" s="10">
        <f>H156*$P$8</f>
        <v>0</v>
      </c>
      <c r="I157" s="10">
        <f t="shared" ref="I157" si="211">I156*$P$8</f>
        <v>0</v>
      </c>
      <c r="J157" s="10">
        <f t="shared" ref="J157" si="212">J156*$P$8</f>
        <v>0</v>
      </c>
      <c r="K157" s="10">
        <f t="shared" ref="K157" si="213">K156*$P$8</f>
        <v>0</v>
      </c>
      <c r="L157" s="10">
        <f t="shared" ref="L157" si="214">L156*$P$8</f>
        <v>0</v>
      </c>
      <c r="M157" s="10">
        <f t="shared" ref="M157" si="215">M156*$P$8</f>
        <v>0</v>
      </c>
      <c r="N157" s="10">
        <f t="shared" ref="N157" si="216">N156*$P$8</f>
        <v>0</v>
      </c>
      <c r="O157" s="10">
        <f t="shared" ref="O157" si="217">O156*$P$8</f>
        <v>0</v>
      </c>
      <c r="P157" s="10">
        <f t="shared" ref="P157" si="218">P156*$P$8</f>
        <v>0</v>
      </c>
      <c r="Q157" s="10">
        <f t="shared" ref="Q157" si="219">Q156*$P$8</f>
        <v>0</v>
      </c>
      <c r="R157" s="10">
        <f t="shared" ref="R157" si="220">R156*$P$8</f>
        <v>0</v>
      </c>
      <c r="S157" s="10">
        <f t="shared" ref="S157" si="221">S156*$P$8</f>
        <v>0</v>
      </c>
      <c r="T157" s="10">
        <f>SUM(H157:S157)</f>
        <v>0</v>
      </c>
      <c r="U157" s="5"/>
      <c r="V157" s="21">
        <f>'C Staff Rates &amp; Roles'!$L$13</f>
        <v>1800</v>
      </c>
      <c r="X157" s="314"/>
      <c r="Y157" s="1"/>
      <c r="Z157" s="1"/>
      <c r="AA157" s="1"/>
      <c r="AB157" s="1"/>
      <c r="AC157" s="1"/>
      <c r="AD157" s="1"/>
      <c r="AE157" s="1"/>
      <c r="AF157" s="1"/>
      <c r="AG157" s="1"/>
      <c r="AH157" s="1"/>
      <c r="AI157" s="1"/>
      <c r="AJ157" s="1"/>
      <c r="AK157" s="1"/>
      <c r="AL157" s="1"/>
      <c r="AM157" s="1"/>
    </row>
    <row r="158" spans="2:39" x14ac:dyDescent="0.25">
      <c r="B158" s="29"/>
      <c r="G158" s="100" t="s">
        <v>111</v>
      </c>
      <c r="H158" s="10">
        <f>H156*$Q$8</f>
        <v>0</v>
      </c>
      <c r="I158" s="10">
        <f t="shared" ref="I158:S158" si="222">I156*$Q$8</f>
        <v>0</v>
      </c>
      <c r="J158" s="10">
        <f t="shared" si="222"/>
        <v>0</v>
      </c>
      <c r="K158" s="10">
        <f t="shared" si="222"/>
        <v>0</v>
      </c>
      <c r="L158" s="10">
        <f t="shared" si="222"/>
        <v>0</v>
      </c>
      <c r="M158" s="10">
        <f t="shared" si="222"/>
        <v>0</v>
      </c>
      <c r="N158" s="10">
        <f t="shared" si="222"/>
        <v>0</v>
      </c>
      <c r="O158" s="10">
        <f t="shared" si="222"/>
        <v>0</v>
      </c>
      <c r="P158" s="10">
        <f t="shared" si="222"/>
        <v>0</v>
      </c>
      <c r="Q158" s="10">
        <f t="shared" si="222"/>
        <v>0</v>
      </c>
      <c r="R158" s="10">
        <f t="shared" si="222"/>
        <v>0</v>
      </c>
      <c r="S158" s="10">
        <f t="shared" si="222"/>
        <v>0</v>
      </c>
      <c r="T158" s="10">
        <f>SUM(H158:S158)</f>
        <v>0</v>
      </c>
      <c r="U158" s="5"/>
      <c r="X158" s="314"/>
      <c r="Y158" s="1"/>
      <c r="Z158" s="1"/>
      <c r="AA158" s="1"/>
      <c r="AB158" s="1"/>
      <c r="AC158" s="1"/>
      <c r="AD158" s="1"/>
      <c r="AE158" s="1"/>
      <c r="AF158" s="1"/>
      <c r="AG158" s="1"/>
      <c r="AH158" s="1"/>
      <c r="AI158" s="1"/>
      <c r="AJ158" s="1"/>
      <c r="AK158" s="1"/>
      <c r="AL158" s="1"/>
      <c r="AM158" s="1"/>
    </row>
    <row r="159" spans="2:39" x14ac:dyDescent="0.25">
      <c r="B159" s="29"/>
      <c r="G159" s="100" t="s">
        <v>122</v>
      </c>
      <c r="H159" s="10">
        <f>SUM(H156:H158)</f>
        <v>0</v>
      </c>
      <c r="I159" s="10">
        <f t="shared" ref="I159" si="223">SUM(I156:I158)</f>
        <v>0</v>
      </c>
      <c r="J159" s="10">
        <f t="shared" ref="J159" si="224">SUM(J156:J158)</f>
        <v>0</v>
      </c>
      <c r="K159" s="10">
        <f t="shared" ref="K159" si="225">SUM(K156:K158)</f>
        <v>0</v>
      </c>
      <c r="L159" s="10">
        <f t="shared" ref="L159" si="226">SUM(L156:L158)</f>
        <v>0</v>
      </c>
      <c r="M159" s="10">
        <f t="shared" ref="M159" si="227">SUM(M156:M158)</f>
        <v>0</v>
      </c>
      <c r="N159" s="10">
        <f t="shared" ref="N159" si="228">SUM(N156:N158)</f>
        <v>0</v>
      </c>
      <c r="O159" s="10">
        <f t="shared" ref="O159" si="229">SUM(O156:O158)</f>
        <v>0</v>
      </c>
      <c r="P159" s="10">
        <f t="shared" ref="P159" si="230">SUM(P156:P158)</f>
        <v>0</v>
      </c>
      <c r="Q159" s="10">
        <f t="shared" ref="Q159" si="231">SUM(Q156:Q158)</f>
        <v>0</v>
      </c>
      <c r="R159" s="10">
        <f t="shared" ref="R159" si="232">SUM(R156:R158)</f>
        <v>0</v>
      </c>
      <c r="S159" s="10">
        <f t="shared" ref="S159" si="233">SUM(S156:S158)</f>
        <v>0</v>
      </c>
      <c r="T159" s="104">
        <f>SUM(T156:T158)</f>
        <v>0</v>
      </c>
      <c r="U159" s="105"/>
      <c r="V159" s="141">
        <f>T159/V157</f>
        <v>0</v>
      </c>
      <c r="X159" s="314"/>
      <c r="Y159" s="1"/>
      <c r="Z159" s="1"/>
      <c r="AA159" s="1"/>
      <c r="AB159" s="1"/>
      <c r="AC159" s="1"/>
      <c r="AD159" s="1"/>
      <c r="AE159" s="1"/>
      <c r="AF159" s="1"/>
      <c r="AG159" s="1"/>
      <c r="AH159" s="1"/>
      <c r="AI159" s="1"/>
      <c r="AJ159" s="1"/>
      <c r="AK159" s="1"/>
      <c r="AL159" s="1"/>
      <c r="AM159" s="1"/>
    </row>
    <row r="160" spans="2:39" x14ac:dyDescent="0.25">
      <c r="B160" s="29"/>
      <c r="X160" s="314"/>
      <c r="Y160" s="1"/>
      <c r="Z160" s="1"/>
      <c r="AA160" s="1"/>
      <c r="AB160" s="1"/>
      <c r="AC160" s="1"/>
      <c r="AD160" s="1"/>
      <c r="AE160" s="1"/>
      <c r="AF160" s="1"/>
      <c r="AG160" s="1"/>
      <c r="AH160" s="1"/>
      <c r="AI160" s="1"/>
      <c r="AJ160" s="1"/>
      <c r="AK160" s="1"/>
      <c r="AL160" s="1"/>
      <c r="AM160" s="1"/>
    </row>
    <row r="161" spans="2:39" ht="18.75" x14ac:dyDescent="0.3">
      <c r="B161" s="29"/>
      <c r="E161" s="23" t="s">
        <v>49</v>
      </c>
      <c r="G161" s="101" t="s">
        <v>130</v>
      </c>
      <c r="I161" s="94" t="s">
        <v>109</v>
      </c>
      <c r="J161" s="101">
        <f>$O$8</f>
        <v>60</v>
      </c>
      <c r="K161" s="94"/>
      <c r="M161" s="94" t="s">
        <v>95</v>
      </c>
      <c r="N161" s="20">
        <f>$P$8</f>
        <v>1</v>
      </c>
      <c r="P161" t="s">
        <v>110</v>
      </c>
      <c r="R161" s="121">
        <f>$Q$8</f>
        <v>0</v>
      </c>
      <c r="X161" s="314"/>
      <c r="Y161" s="1"/>
      <c r="Z161" s="1"/>
      <c r="AA161" s="1"/>
      <c r="AB161" s="1"/>
      <c r="AC161" s="1"/>
      <c r="AD161" s="1"/>
      <c r="AE161" s="1"/>
      <c r="AF161" s="1"/>
      <c r="AG161" s="1"/>
      <c r="AH161" s="1"/>
      <c r="AI161" s="1"/>
      <c r="AJ161" s="1"/>
      <c r="AK161" s="1"/>
      <c r="AL161" s="1"/>
      <c r="AM161" s="1"/>
    </row>
    <row r="162" spans="2:39" x14ac:dyDescent="0.25">
      <c r="B162" s="29"/>
      <c r="C162" s="353" t="s">
        <v>123</v>
      </c>
      <c r="D162" s="362"/>
      <c r="E162" s="362"/>
      <c r="F162" s="362"/>
      <c r="G162" s="362"/>
      <c r="H162" s="109" t="s">
        <v>91</v>
      </c>
      <c r="I162" s="109" t="s">
        <v>92</v>
      </c>
      <c r="J162" s="109" t="s">
        <v>93</v>
      </c>
      <c r="K162" s="109" t="s">
        <v>94</v>
      </c>
      <c r="L162" s="109" t="s">
        <v>83</v>
      </c>
      <c r="M162" s="109" t="s">
        <v>84</v>
      </c>
      <c r="N162" s="109" t="s">
        <v>85</v>
      </c>
      <c r="O162" s="109" t="s">
        <v>86</v>
      </c>
      <c r="P162" s="109" t="s">
        <v>87</v>
      </c>
      <c r="Q162" s="109" t="s">
        <v>88</v>
      </c>
      <c r="R162" s="109" t="s">
        <v>89</v>
      </c>
      <c r="S162" s="109" t="s">
        <v>90</v>
      </c>
      <c r="T162" s="109" t="s">
        <v>3</v>
      </c>
      <c r="U162" s="136"/>
      <c r="X162" s="314"/>
      <c r="Y162" s="1"/>
      <c r="Z162" s="1"/>
      <c r="AA162" s="1"/>
      <c r="AB162" s="1"/>
      <c r="AC162" s="1"/>
      <c r="AD162" s="1"/>
      <c r="AE162" s="1"/>
      <c r="AF162" s="1"/>
      <c r="AG162" s="1"/>
      <c r="AH162" s="1"/>
      <c r="AI162" s="1"/>
      <c r="AJ162" s="1"/>
      <c r="AK162" s="1"/>
      <c r="AL162" s="1"/>
      <c r="AM162" s="1"/>
    </row>
    <row r="163" spans="2:39" x14ac:dyDescent="0.25">
      <c r="B163" s="29"/>
      <c r="C163" s="411" t="s">
        <v>71</v>
      </c>
      <c r="D163" s="346"/>
      <c r="E163" s="346"/>
      <c r="F163" s="346"/>
      <c r="G163" s="346"/>
      <c r="H163" s="107"/>
      <c r="I163" s="108"/>
      <c r="J163" s="108"/>
      <c r="K163" s="108"/>
      <c r="L163" s="108"/>
      <c r="M163" s="108"/>
      <c r="N163" s="108"/>
      <c r="O163" s="108"/>
      <c r="P163" s="108"/>
      <c r="Q163" s="108"/>
      <c r="R163" s="108"/>
      <c r="S163" s="108"/>
      <c r="T163" s="10">
        <f t="shared" ref="T163:T174" si="234">SUM(H163:S163)</f>
        <v>0</v>
      </c>
      <c r="U163" s="5"/>
      <c r="X163" s="314"/>
      <c r="Y163" s="1"/>
      <c r="Z163" s="1"/>
      <c r="AA163" s="1"/>
      <c r="AB163" s="1"/>
      <c r="AC163" s="1"/>
      <c r="AD163" s="1"/>
      <c r="AE163" s="1"/>
      <c r="AF163" s="1"/>
      <c r="AG163" s="1"/>
      <c r="AH163" s="1"/>
      <c r="AI163" s="1"/>
      <c r="AJ163" s="1"/>
      <c r="AK163" s="1"/>
      <c r="AL163" s="1"/>
      <c r="AM163" s="1"/>
    </row>
    <row r="164" spans="2:39" x14ac:dyDescent="0.25">
      <c r="B164" s="29"/>
      <c r="C164" s="411" t="s">
        <v>72</v>
      </c>
      <c r="D164" s="346"/>
      <c r="E164" s="346"/>
      <c r="F164" s="346"/>
      <c r="G164" s="346"/>
      <c r="H164" s="107"/>
      <c r="I164" s="108"/>
      <c r="J164" s="108"/>
      <c r="K164" s="108"/>
      <c r="L164" s="108"/>
      <c r="M164" s="108"/>
      <c r="N164" s="108"/>
      <c r="O164" s="108"/>
      <c r="P164" s="108"/>
      <c r="Q164" s="108"/>
      <c r="R164" s="108"/>
      <c r="S164" s="108"/>
      <c r="T164" s="10">
        <f t="shared" si="234"/>
        <v>0</v>
      </c>
      <c r="U164" s="5"/>
      <c r="X164" s="314"/>
      <c r="Y164" s="1"/>
      <c r="Z164" s="1"/>
      <c r="AA164" s="1"/>
      <c r="AB164" s="1"/>
      <c r="AC164" s="1"/>
      <c r="AD164" s="1"/>
      <c r="AE164" s="1"/>
      <c r="AF164" s="1"/>
      <c r="AG164" s="1"/>
      <c r="AH164" s="1"/>
      <c r="AI164" s="1"/>
      <c r="AJ164" s="1"/>
      <c r="AK164" s="1"/>
      <c r="AL164" s="1"/>
      <c r="AM164" s="1"/>
    </row>
    <row r="165" spans="2:39" x14ac:dyDescent="0.25">
      <c r="B165" s="29"/>
      <c r="C165" s="411" t="s">
        <v>73</v>
      </c>
      <c r="D165" s="346"/>
      <c r="E165" s="346"/>
      <c r="F165" s="346"/>
      <c r="G165" s="346"/>
      <c r="H165" s="107"/>
      <c r="I165" s="108"/>
      <c r="J165" s="108"/>
      <c r="K165" s="108"/>
      <c r="L165" s="108"/>
      <c r="M165" s="108"/>
      <c r="N165" s="108"/>
      <c r="O165" s="108"/>
      <c r="P165" s="108"/>
      <c r="Q165" s="108"/>
      <c r="R165" s="108"/>
      <c r="S165" s="108"/>
      <c r="T165" s="10">
        <f t="shared" si="234"/>
        <v>0</v>
      </c>
      <c r="U165" s="5"/>
      <c r="X165" s="314"/>
      <c r="Y165" s="1"/>
      <c r="Z165" s="1"/>
      <c r="AA165" s="1"/>
      <c r="AB165" s="1"/>
      <c r="AC165" s="1"/>
      <c r="AD165" s="1"/>
      <c r="AE165" s="1"/>
      <c r="AF165" s="1"/>
      <c r="AG165" s="1"/>
      <c r="AH165" s="1"/>
      <c r="AI165" s="1"/>
      <c r="AJ165" s="1"/>
      <c r="AK165" s="1"/>
      <c r="AL165" s="1"/>
      <c r="AM165" s="1"/>
    </row>
    <row r="166" spans="2:39" x14ac:dyDescent="0.25">
      <c r="B166" s="29"/>
      <c r="C166" s="411" t="s">
        <v>74</v>
      </c>
      <c r="D166" s="346"/>
      <c r="E166" s="346"/>
      <c r="F166" s="346"/>
      <c r="G166" s="346"/>
      <c r="H166" s="107"/>
      <c r="I166" s="108"/>
      <c r="J166" s="108"/>
      <c r="K166" s="108"/>
      <c r="L166" s="108"/>
      <c r="M166" s="108"/>
      <c r="N166" s="108"/>
      <c r="O166" s="108"/>
      <c r="P166" s="108"/>
      <c r="Q166" s="108"/>
      <c r="R166" s="108"/>
      <c r="S166" s="108"/>
      <c r="T166" s="10">
        <f t="shared" si="234"/>
        <v>0</v>
      </c>
      <c r="U166" s="5"/>
      <c r="X166" s="314"/>
      <c r="Y166" s="1"/>
      <c r="Z166" s="1"/>
      <c r="AA166" s="1"/>
      <c r="AB166" s="1"/>
      <c r="AC166" s="1"/>
      <c r="AD166" s="1"/>
      <c r="AE166" s="1"/>
      <c r="AF166" s="1"/>
      <c r="AG166" s="1"/>
      <c r="AH166" s="1"/>
      <c r="AI166" s="1"/>
      <c r="AJ166" s="1"/>
      <c r="AK166" s="1"/>
      <c r="AL166" s="1"/>
      <c r="AM166" s="1"/>
    </row>
    <row r="167" spans="2:39" x14ac:dyDescent="0.25">
      <c r="B167" s="29"/>
      <c r="C167" s="411" t="s">
        <v>75</v>
      </c>
      <c r="D167" s="346"/>
      <c r="E167" s="346"/>
      <c r="F167" s="346"/>
      <c r="G167" s="346"/>
      <c r="H167" s="107"/>
      <c r="I167" s="108"/>
      <c r="J167" s="108"/>
      <c r="K167" s="108"/>
      <c r="L167" s="108"/>
      <c r="M167" s="108"/>
      <c r="N167" s="108"/>
      <c r="O167" s="108"/>
      <c r="P167" s="108"/>
      <c r="Q167" s="108"/>
      <c r="R167" s="108"/>
      <c r="S167" s="108"/>
      <c r="T167" s="10">
        <f t="shared" si="234"/>
        <v>0</v>
      </c>
      <c r="U167" s="5"/>
      <c r="X167" s="314"/>
      <c r="Y167" s="1"/>
      <c r="Z167" s="1"/>
      <c r="AA167" s="1"/>
      <c r="AB167" s="1"/>
      <c r="AC167" s="1"/>
      <c r="AD167" s="1"/>
      <c r="AE167" s="1"/>
      <c r="AF167" s="1"/>
      <c r="AG167" s="1"/>
      <c r="AH167" s="1"/>
      <c r="AI167" s="1"/>
      <c r="AJ167" s="1"/>
      <c r="AK167" s="1"/>
      <c r="AL167" s="1"/>
      <c r="AM167" s="1"/>
    </row>
    <row r="168" spans="2:39" x14ac:dyDescent="0.25">
      <c r="B168" s="29"/>
      <c r="C168" s="411" t="s">
        <v>76</v>
      </c>
      <c r="D168" s="346"/>
      <c r="E168" s="346"/>
      <c r="F168" s="346"/>
      <c r="G168" s="346"/>
      <c r="H168" s="107"/>
      <c r="I168" s="108"/>
      <c r="J168" s="108"/>
      <c r="K168" s="108"/>
      <c r="L168" s="108"/>
      <c r="M168" s="108"/>
      <c r="N168" s="108"/>
      <c r="O168" s="108"/>
      <c r="P168" s="108"/>
      <c r="Q168" s="108"/>
      <c r="R168" s="108"/>
      <c r="S168" s="108"/>
      <c r="T168" s="10">
        <f t="shared" si="234"/>
        <v>0</v>
      </c>
      <c r="U168" s="5"/>
      <c r="X168" s="314"/>
      <c r="Y168" s="1"/>
      <c r="Z168" s="1"/>
      <c r="AA168" s="1"/>
      <c r="AB168" s="1"/>
      <c r="AC168" s="1"/>
      <c r="AD168" s="1"/>
      <c r="AE168" s="1"/>
      <c r="AF168" s="1"/>
      <c r="AG168" s="1"/>
      <c r="AH168" s="1"/>
      <c r="AI168" s="1"/>
      <c r="AJ168" s="1"/>
      <c r="AK168" s="1"/>
      <c r="AL168" s="1"/>
      <c r="AM168" s="1"/>
    </row>
    <row r="169" spans="2:39" x14ac:dyDescent="0.25">
      <c r="B169" s="29"/>
      <c r="C169" s="411" t="s">
        <v>77</v>
      </c>
      <c r="D169" s="346"/>
      <c r="E169" s="346"/>
      <c r="F169" s="346"/>
      <c r="G169" s="346"/>
      <c r="H169" s="107"/>
      <c r="I169" s="108"/>
      <c r="J169" s="108"/>
      <c r="K169" s="108"/>
      <c r="L169" s="108"/>
      <c r="M169" s="108"/>
      <c r="N169" s="108"/>
      <c r="O169" s="108"/>
      <c r="P169" s="108"/>
      <c r="Q169" s="108"/>
      <c r="R169" s="108"/>
      <c r="S169" s="108"/>
      <c r="T169" s="10">
        <f t="shared" si="234"/>
        <v>0</v>
      </c>
      <c r="U169" s="5"/>
      <c r="X169" s="314"/>
      <c r="Y169" s="1"/>
      <c r="Z169" s="1"/>
      <c r="AA169" s="1"/>
      <c r="AB169" s="1"/>
      <c r="AC169" s="1"/>
      <c r="AD169" s="1"/>
      <c r="AE169" s="1"/>
      <c r="AF169" s="1"/>
      <c r="AG169" s="1"/>
      <c r="AH169" s="1"/>
      <c r="AI169" s="1"/>
      <c r="AJ169" s="1"/>
      <c r="AK169" s="1"/>
      <c r="AL169" s="1"/>
      <c r="AM169" s="1"/>
    </row>
    <row r="170" spans="2:39" x14ac:dyDescent="0.25">
      <c r="B170" s="29"/>
      <c r="C170" s="411" t="s">
        <v>78</v>
      </c>
      <c r="D170" s="346"/>
      <c r="E170" s="346"/>
      <c r="F170" s="346"/>
      <c r="G170" s="346"/>
      <c r="H170" s="107"/>
      <c r="I170" s="108"/>
      <c r="J170" s="108"/>
      <c r="K170" s="108"/>
      <c r="L170" s="108"/>
      <c r="M170" s="108"/>
      <c r="N170" s="108"/>
      <c r="O170" s="108"/>
      <c r="P170" s="108"/>
      <c r="Q170" s="108"/>
      <c r="R170" s="108"/>
      <c r="S170" s="108"/>
      <c r="T170" s="10">
        <f t="shared" si="234"/>
        <v>0</v>
      </c>
      <c r="U170" s="5"/>
      <c r="X170" s="314"/>
      <c r="Y170" s="1"/>
      <c r="Z170" s="1"/>
      <c r="AA170" s="1"/>
      <c r="AB170" s="1"/>
      <c r="AC170" s="1"/>
      <c r="AD170" s="1"/>
      <c r="AE170" s="1"/>
      <c r="AF170" s="1"/>
      <c r="AG170" s="1"/>
      <c r="AH170" s="1"/>
      <c r="AI170" s="1"/>
      <c r="AJ170" s="1"/>
      <c r="AK170" s="1"/>
      <c r="AL170" s="1"/>
      <c r="AM170" s="1"/>
    </row>
    <row r="171" spans="2:39" x14ac:dyDescent="0.25">
      <c r="B171" s="29"/>
      <c r="C171" s="411" t="s">
        <v>79</v>
      </c>
      <c r="D171" s="346"/>
      <c r="E171" s="346"/>
      <c r="F171" s="346"/>
      <c r="G171" s="346"/>
      <c r="H171" s="107"/>
      <c r="I171" s="108"/>
      <c r="J171" s="108"/>
      <c r="K171" s="108"/>
      <c r="L171" s="108"/>
      <c r="M171" s="108"/>
      <c r="N171" s="108"/>
      <c r="O171" s="108"/>
      <c r="P171" s="108"/>
      <c r="Q171" s="108"/>
      <c r="R171" s="108"/>
      <c r="S171" s="108"/>
      <c r="T171" s="10">
        <f t="shared" si="234"/>
        <v>0</v>
      </c>
      <c r="U171" s="5"/>
      <c r="X171" s="314"/>
      <c r="Y171" s="1"/>
      <c r="Z171" s="1"/>
      <c r="AA171" s="1"/>
      <c r="AB171" s="1"/>
      <c r="AC171" s="1"/>
      <c r="AD171" s="1"/>
      <c r="AE171" s="1"/>
      <c r="AF171" s="1"/>
      <c r="AG171" s="1"/>
      <c r="AH171" s="1"/>
      <c r="AI171" s="1"/>
      <c r="AJ171" s="1"/>
      <c r="AK171" s="1"/>
      <c r="AL171" s="1"/>
      <c r="AM171" s="1"/>
    </row>
    <row r="172" spans="2:39" x14ac:dyDescent="0.25">
      <c r="B172" s="29"/>
      <c r="C172" s="411" t="s">
        <v>80</v>
      </c>
      <c r="D172" s="346"/>
      <c r="E172" s="346"/>
      <c r="F172" s="346"/>
      <c r="G172" s="346"/>
      <c r="H172" s="107"/>
      <c r="I172" s="108"/>
      <c r="J172" s="108"/>
      <c r="K172" s="108"/>
      <c r="L172" s="108"/>
      <c r="M172" s="108"/>
      <c r="N172" s="108"/>
      <c r="O172" s="108"/>
      <c r="P172" s="108"/>
      <c r="Q172" s="108"/>
      <c r="R172" s="108"/>
      <c r="S172" s="108"/>
      <c r="T172" s="10">
        <f t="shared" si="234"/>
        <v>0</v>
      </c>
      <c r="U172" s="5"/>
      <c r="X172" s="314"/>
      <c r="Y172" s="1"/>
      <c r="Z172" s="1"/>
      <c r="AA172" s="1"/>
      <c r="AB172" s="1"/>
      <c r="AC172" s="1"/>
      <c r="AD172" s="1"/>
      <c r="AE172" s="1"/>
      <c r="AF172" s="1"/>
      <c r="AG172" s="1"/>
      <c r="AH172" s="1"/>
      <c r="AI172" s="1"/>
      <c r="AJ172" s="1"/>
      <c r="AK172" s="1"/>
      <c r="AL172" s="1"/>
      <c r="AM172" s="1"/>
    </row>
    <row r="173" spans="2:39" x14ac:dyDescent="0.25">
      <c r="B173" s="29"/>
      <c r="C173" s="411" t="s">
        <v>81</v>
      </c>
      <c r="D173" s="346"/>
      <c r="E173" s="346"/>
      <c r="F173" s="346"/>
      <c r="G173" s="346"/>
      <c r="H173" s="107"/>
      <c r="I173" s="108"/>
      <c r="J173" s="108"/>
      <c r="K173" s="108"/>
      <c r="L173" s="108"/>
      <c r="M173" s="108"/>
      <c r="N173" s="108"/>
      <c r="O173" s="108"/>
      <c r="P173" s="108"/>
      <c r="Q173" s="108"/>
      <c r="R173" s="108"/>
      <c r="S173" s="108"/>
      <c r="T173" s="10">
        <f t="shared" si="234"/>
        <v>0</v>
      </c>
      <c r="U173" s="5"/>
      <c r="X173" s="314"/>
      <c r="Y173" s="1"/>
      <c r="Z173" s="1"/>
      <c r="AA173" s="1"/>
      <c r="AB173" s="1"/>
      <c r="AC173" s="1"/>
      <c r="AD173" s="1"/>
      <c r="AE173" s="1"/>
      <c r="AF173" s="1"/>
      <c r="AG173" s="1"/>
      <c r="AH173" s="1"/>
      <c r="AI173" s="1"/>
      <c r="AJ173" s="1"/>
      <c r="AK173" s="1"/>
      <c r="AL173" s="1"/>
      <c r="AM173" s="1"/>
    </row>
    <row r="174" spans="2:39" x14ac:dyDescent="0.25">
      <c r="B174" s="29"/>
      <c r="C174" s="411" t="s">
        <v>82</v>
      </c>
      <c r="D174" s="346"/>
      <c r="E174" s="346"/>
      <c r="F174" s="346"/>
      <c r="G174" s="346"/>
      <c r="H174" s="107"/>
      <c r="I174" s="108"/>
      <c r="J174" s="108"/>
      <c r="K174" s="108"/>
      <c r="L174" s="108"/>
      <c r="M174" s="108"/>
      <c r="N174" s="108"/>
      <c r="O174" s="108"/>
      <c r="P174" s="108"/>
      <c r="Q174" s="108"/>
      <c r="R174" s="108"/>
      <c r="S174" s="108"/>
      <c r="T174" s="10">
        <f t="shared" si="234"/>
        <v>0</v>
      </c>
      <c r="U174" s="5"/>
      <c r="X174" s="314"/>
      <c r="Y174" s="1"/>
      <c r="Z174" s="1"/>
      <c r="AA174" s="1"/>
      <c r="AB174" s="1"/>
      <c r="AC174" s="1"/>
      <c r="AD174" s="1"/>
      <c r="AE174" s="1"/>
      <c r="AF174" s="1"/>
      <c r="AG174" s="1"/>
      <c r="AH174" s="1"/>
      <c r="AI174" s="1"/>
      <c r="AJ174" s="1"/>
      <c r="AK174" s="1"/>
      <c r="AL174" s="1"/>
      <c r="AM174" s="1"/>
    </row>
    <row r="175" spans="2:39" x14ac:dyDescent="0.25">
      <c r="B175" s="29"/>
      <c r="H175" s="5"/>
      <c r="T175" s="5"/>
      <c r="U175" s="5"/>
      <c r="V175" s="326" t="s">
        <v>167</v>
      </c>
      <c r="X175" s="314"/>
      <c r="Y175" s="1"/>
      <c r="Z175" s="1"/>
      <c r="AA175" s="1"/>
      <c r="AB175" s="1"/>
      <c r="AC175" s="1"/>
      <c r="AD175" s="1"/>
      <c r="AE175" s="1"/>
      <c r="AF175" s="1"/>
      <c r="AG175" s="1"/>
      <c r="AH175" s="1"/>
      <c r="AI175" s="1"/>
      <c r="AJ175" s="1"/>
      <c r="AK175" s="1"/>
      <c r="AL175" s="1"/>
      <c r="AM175" s="1"/>
    </row>
    <row r="176" spans="2:39" x14ac:dyDescent="0.25">
      <c r="B176" s="29"/>
      <c r="G176" s="100" t="s">
        <v>105</v>
      </c>
      <c r="H176" s="10">
        <f>SUM(H163:H175)</f>
        <v>0</v>
      </c>
      <c r="I176" s="10">
        <f t="shared" ref="I176" si="235">SUM(I163:I175)</f>
        <v>0</v>
      </c>
      <c r="J176" s="10">
        <f t="shared" ref="J176" si="236">SUM(J163:J175)</f>
        <v>0</v>
      </c>
      <c r="K176" s="10">
        <f t="shared" ref="K176" si="237">SUM(K163:K175)</f>
        <v>0</v>
      </c>
      <c r="L176" s="10">
        <f t="shared" ref="L176" si="238">SUM(L163:L175)</f>
        <v>0</v>
      </c>
      <c r="M176" s="10">
        <f t="shared" ref="M176" si="239">SUM(M163:M175)</f>
        <v>0</v>
      </c>
      <c r="N176" s="10">
        <f t="shared" ref="N176" si="240">SUM(N163:N175)</f>
        <v>0</v>
      </c>
      <c r="O176" s="10">
        <f t="shared" ref="O176" si="241">SUM(O163:O175)</f>
        <v>0</v>
      </c>
      <c r="P176" s="10">
        <f t="shared" ref="P176" si="242">SUM(P163:P175)</f>
        <v>0</v>
      </c>
      <c r="Q176" s="10">
        <f t="shared" ref="Q176" si="243">SUM(Q163:Q175)</f>
        <v>0</v>
      </c>
      <c r="R176" s="10">
        <f t="shared" ref="R176" si="244">SUM(R163:R175)</f>
        <v>0</v>
      </c>
      <c r="S176" s="10">
        <f t="shared" ref="S176" si="245">SUM(S163:S175)</f>
        <v>0</v>
      </c>
      <c r="T176" s="10">
        <f t="shared" ref="T176" si="246">SUM(H176:S176)</f>
        <v>0</v>
      </c>
      <c r="U176" s="5"/>
      <c r="V176" s="327" t="s">
        <v>168</v>
      </c>
      <c r="X176" s="314"/>
      <c r="Y176" s="1"/>
      <c r="Z176" s="1"/>
      <c r="AA176" s="1"/>
      <c r="AB176" s="1"/>
      <c r="AC176" s="1"/>
      <c r="AD176" s="1"/>
      <c r="AE176" s="1"/>
      <c r="AF176" s="1"/>
      <c r="AG176" s="1"/>
      <c r="AH176" s="1"/>
      <c r="AI176" s="1"/>
      <c r="AJ176" s="1"/>
      <c r="AK176" s="1"/>
      <c r="AL176" s="1"/>
      <c r="AM176" s="1"/>
    </row>
    <row r="177" spans="2:39" x14ac:dyDescent="0.25">
      <c r="B177" s="29"/>
      <c r="G177" s="106" t="s">
        <v>112</v>
      </c>
      <c r="H177" s="10">
        <f>H176*$P$8</f>
        <v>0</v>
      </c>
      <c r="I177" s="10">
        <f t="shared" ref="I177" si="247">I176*$P$8</f>
        <v>0</v>
      </c>
      <c r="J177" s="10">
        <f t="shared" ref="J177" si="248">J176*$P$8</f>
        <v>0</v>
      </c>
      <c r="K177" s="10">
        <f t="shared" ref="K177" si="249">K176*$P$8</f>
        <v>0</v>
      </c>
      <c r="L177" s="10">
        <f t="shared" ref="L177" si="250">L176*$P$8</f>
        <v>0</v>
      </c>
      <c r="M177" s="10">
        <f t="shared" ref="M177" si="251">M176*$P$8</f>
        <v>0</v>
      </c>
      <c r="N177" s="10">
        <f t="shared" ref="N177" si="252">N176*$P$8</f>
        <v>0</v>
      </c>
      <c r="O177" s="10">
        <f t="shared" ref="O177" si="253">O176*$P$8</f>
        <v>0</v>
      </c>
      <c r="P177" s="10">
        <f t="shared" ref="P177" si="254">P176*$P$8</f>
        <v>0</v>
      </c>
      <c r="Q177" s="10">
        <f t="shared" ref="Q177" si="255">Q176*$P$8</f>
        <v>0</v>
      </c>
      <c r="R177" s="10">
        <f t="shared" ref="R177" si="256">R176*$P$8</f>
        <v>0</v>
      </c>
      <c r="S177" s="10">
        <f t="shared" ref="S177" si="257">S176*$P$8</f>
        <v>0</v>
      </c>
      <c r="T177" s="10">
        <f>SUM(H177:S177)</f>
        <v>0</v>
      </c>
      <c r="U177" s="5"/>
      <c r="V177" s="21">
        <f>'C Staff Rates &amp; Roles'!$L$13</f>
        <v>1800</v>
      </c>
      <c r="X177" s="314"/>
      <c r="Y177" s="1"/>
      <c r="Z177" s="1"/>
      <c r="AA177" s="1"/>
      <c r="AB177" s="1"/>
      <c r="AC177" s="1"/>
      <c r="AD177" s="1"/>
      <c r="AE177" s="1"/>
      <c r="AF177" s="1"/>
      <c r="AG177" s="1"/>
      <c r="AH177" s="1"/>
      <c r="AI177" s="1"/>
      <c r="AJ177" s="1"/>
      <c r="AK177" s="1"/>
      <c r="AL177" s="1"/>
      <c r="AM177" s="1"/>
    </row>
    <row r="178" spans="2:39" x14ac:dyDescent="0.25">
      <c r="B178" s="29"/>
      <c r="G178" s="100" t="s">
        <v>111</v>
      </c>
      <c r="H178" s="10">
        <f>H176*$Q$8</f>
        <v>0</v>
      </c>
      <c r="I178" s="10">
        <f t="shared" ref="I178:S178" si="258">I176*$Q$8</f>
        <v>0</v>
      </c>
      <c r="J178" s="10">
        <f t="shared" si="258"/>
        <v>0</v>
      </c>
      <c r="K178" s="10">
        <f t="shared" si="258"/>
        <v>0</v>
      </c>
      <c r="L178" s="10">
        <f t="shared" si="258"/>
        <v>0</v>
      </c>
      <c r="M178" s="10">
        <f t="shared" si="258"/>
        <v>0</v>
      </c>
      <c r="N178" s="10">
        <f t="shared" si="258"/>
        <v>0</v>
      </c>
      <c r="O178" s="10">
        <f t="shared" si="258"/>
        <v>0</v>
      </c>
      <c r="P178" s="10">
        <f t="shared" si="258"/>
        <v>0</v>
      </c>
      <c r="Q178" s="10">
        <f t="shared" si="258"/>
        <v>0</v>
      </c>
      <c r="R178" s="10">
        <f t="shared" si="258"/>
        <v>0</v>
      </c>
      <c r="S178" s="10">
        <f t="shared" si="258"/>
        <v>0</v>
      </c>
      <c r="T178" s="10">
        <f>SUM(H178:S178)</f>
        <v>0</v>
      </c>
      <c r="U178" s="5"/>
      <c r="X178" s="314"/>
      <c r="Y178" s="1"/>
      <c r="Z178" s="1"/>
      <c r="AA178" s="1"/>
      <c r="AB178" s="1"/>
      <c r="AC178" s="1"/>
      <c r="AD178" s="1"/>
      <c r="AE178" s="1"/>
      <c r="AF178" s="1"/>
      <c r="AG178" s="1"/>
      <c r="AH178" s="1"/>
      <c r="AI178" s="1"/>
      <c r="AJ178" s="1"/>
      <c r="AK178" s="1"/>
      <c r="AL178" s="1"/>
      <c r="AM178" s="1"/>
    </row>
    <row r="179" spans="2:39" x14ac:dyDescent="0.25">
      <c r="B179" s="29"/>
      <c r="G179" s="100" t="s">
        <v>122</v>
      </c>
      <c r="H179" s="10">
        <f>SUM(H176:H178)</f>
        <v>0</v>
      </c>
      <c r="I179" s="10">
        <f t="shared" ref="I179" si="259">SUM(I176:I178)</f>
        <v>0</v>
      </c>
      <c r="J179" s="10">
        <f t="shared" ref="J179" si="260">SUM(J176:J178)</f>
        <v>0</v>
      </c>
      <c r="K179" s="10">
        <f t="shared" ref="K179" si="261">SUM(K176:K178)</f>
        <v>0</v>
      </c>
      <c r="L179" s="10">
        <f t="shared" ref="L179" si="262">SUM(L176:L178)</f>
        <v>0</v>
      </c>
      <c r="M179" s="10">
        <f t="shared" ref="M179" si="263">SUM(M176:M178)</f>
        <v>0</v>
      </c>
      <c r="N179" s="10">
        <f t="shared" ref="N179" si="264">SUM(N176:N178)</f>
        <v>0</v>
      </c>
      <c r="O179" s="10">
        <f t="shared" ref="O179" si="265">SUM(O176:O178)</f>
        <v>0</v>
      </c>
      <c r="P179" s="10">
        <f t="shared" ref="P179" si="266">SUM(P176:P178)</f>
        <v>0</v>
      </c>
      <c r="Q179" s="10">
        <f t="shared" ref="Q179" si="267">SUM(Q176:Q178)</f>
        <v>0</v>
      </c>
      <c r="R179" s="10">
        <f t="shared" ref="R179" si="268">SUM(R176:R178)</f>
        <v>0</v>
      </c>
      <c r="S179" s="10">
        <f t="shared" ref="S179" si="269">SUM(S176:S178)</f>
        <v>0</v>
      </c>
      <c r="T179" s="104">
        <f>SUM(T176:T178)</f>
        <v>0</v>
      </c>
      <c r="U179" s="105"/>
      <c r="V179" s="141">
        <f>T179/V177</f>
        <v>0</v>
      </c>
      <c r="X179" s="314"/>
      <c r="Y179" s="1"/>
      <c r="Z179" s="1"/>
      <c r="AA179" s="1"/>
      <c r="AB179" s="1"/>
      <c r="AC179" s="1"/>
      <c r="AD179" s="1"/>
      <c r="AE179" s="1"/>
      <c r="AF179" s="1"/>
      <c r="AG179" s="1"/>
      <c r="AH179" s="1"/>
      <c r="AI179" s="1"/>
      <c r="AJ179" s="1"/>
      <c r="AK179" s="1"/>
      <c r="AL179" s="1"/>
      <c r="AM179" s="1"/>
    </row>
    <row r="180" spans="2:39" ht="15.75" thickBot="1" x14ac:dyDescent="0.3">
      <c r="B180" s="29"/>
      <c r="X180" s="314"/>
      <c r="Y180" s="1"/>
      <c r="Z180" s="1"/>
      <c r="AA180" s="1"/>
      <c r="AB180" s="1"/>
      <c r="AC180" s="1"/>
      <c r="AD180" s="1"/>
      <c r="AE180" s="1"/>
      <c r="AF180" s="1"/>
      <c r="AG180" s="1"/>
      <c r="AH180" s="1"/>
      <c r="AI180" s="1"/>
      <c r="AJ180" s="1"/>
      <c r="AK180" s="1"/>
      <c r="AL180" s="1"/>
      <c r="AM180" s="1"/>
    </row>
    <row r="181" spans="2:39" ht="15.75" x14ac:dyDescent="0.25">
      <c r="B181" s="29"/>
      <c r="C181" s="34"/>
      <c r="D181" s="27"/>
      <c r="E181" s="110" t="str">
        <f>G8</f>
        <v>&lt;Course Leader&gt;</v>
      </c>
      <c r="F181" s="27"/>
      <c r="G181" s="27"/>
      <c r="H181" s="27"/>
      <c r="I181" s="27"/>
      <c r="J181" s="27"/>
      <c r="K181" s="27"/>
      <c r="L181" s="27"/>
      <c r="M181" s="27"/>
      <c r="N181" s="27"/>
      <c r="O181" s="27"/>
      <c r="P181" s="27"/>
      <c r="Q181" s="27"/>
      <c r="R181" s="27"/>
      <c r="S181" s="27"/>
      <c r="T181" s="27"/>
      <c r="U181" s="27"/>
      <c r="V181" s="28"/>
      <c r="X181" s="314"/>
      <c r="Y181" s="1"/>
      <c r="Z181" s="1"/>
      <c r="AA181" s="1"/>
      <c r="AB181" s="1"/>
      <c r="AC181" s="1"/>
      <c r="AD181" s="1"/>
      <c r="AE181" s="1"/>
      <c r="AF181" s="1"/>
      <c r="AG181" s="1"/>
      <c r="AH181" s="1"/>
      <c r="AI181" s="1"/>
      <c r="AJ181" s="1"/>
      <c r="AK181" s="1"/>
      <c r="AL181" s="1"/>
      <c r="AM181" s="1"/>
    </row>
    <row r="182" spans="2:39" x14ac:dyDescent="0.25">
      <c r="B182" s="29"/>
      <c r="C182" s="29"/>
      <c r="E182" s="95" t="s">
        <v>3</v>
      </c>
      <c r="G182" s="7"/>
      <c r="I182" s="120"/>
      <c r="J182" s="7"/>
      <c r="K182" s="94"/>
      <c r="M182" s="94"/>
      <c r="N182" s="94"/>
      <c r="O182" s="94"/>
      <c r="P182" s="94"/>
      <c r="Q182" s="94"/>
      <c r="R182" s="94"/>
      <c r="S182" s="94"/>
      <c r="V182" s="30"/>
      <c r="X182" s="314"/>
      <c r="Y182" s="1"/>
      <c r="Z182" s="1"/>
      <c r="AA182" s="1"/>
      <c r="AB182" s="1"/>
      <c r="AC182" s="1"/>
      <c r="AD182" s="1"/>
      <c r="AE182" s="1"/>
      <c r="AF182" s="1"/>
      <c r="AG182" s="1"/>
      <c r="AH182" s="1"/>
      <c r="AI182" s="1"/>
      <c r="AJ182" s="1"/>
      <c r="AK182" s="1"/>
      <c r="AL182" s="1"/>
      <c r="AM182" s="1"/>
    </row>
    <row r="183" spans="2:39" x14ac:dyDescent="0.25">
      <c r="B183" s="29"/>
      <c r="C183" s="29"/>
      <c r="G183" s="100" t="s">
        <v>124</v>
      </c>
      <c r="H183" s="100" t="s">
        <v>91</v>
      </c>
      <c r="I183" s="100" t="s">
        <v>92</v>
      </c>
      <c r="J183" s="100" t="s">
        <v>93</v>
      </c>
      <c r="K183" s="100" t="s">
        <v>94</v>
      </c>
      <c r="L183" s="100" t="s">
        <v>83</v>
      </c>
      <c r="M183" s="100" t="s">
        <v>84</v>
      </c>
      <c r="N183" s="100" t="s">
        <v>85</v>
      </c>
      <c r="O183" s="100" t="s">
        <v>86</v>
      </c>
      <c r="P183" s="100" t="s">
        <v>87</v>
      </c>
      <c r="Q183" s="100" t="s">
        <v>88</v>
      </c>
      <c r="R183" s="100" t="s">
        <v>89</v>
      </c>
      <c r="S183" s="100" t="s">
        <v>90</v>
      </c>
      <c r="T183" s="100" t="s">
        <v>3</v>
      </c>
      <c r="U183" s="21"/>
      <c r="V183" s="30"/>
      <c r="X183" s="314"/>
      <c r="Y183" s="1"/>
      <c r="Z183" s="1"/>
      <c r="AA183" s="1"/>
      <c r="AB183" s="1"/>
      <c r="AC183" s="1"/>
      <c r="AD183" s="1"/>
      <c r="AE183" s="1"/>
      <c r="AF183" s="1"/>
      <c r="AG183" s="1"/>
      <c r="AH183" s="1"/>
      <c r="AI183" s="1"/>
      <c r="AJ183" s="1"/>
      <c r="AK183" s="1"/>
      <c r="AL183" s="1"/>
      <c r="AM183" s="1"/>
    </row>
    <row r="184" spans="2:39" x14ac:dyDescent="0.25">
      <c r="B184" s="29"/>
      <c r="C184" s="29"/>
      <c r="G184" s="100" t="s">
        <v>39</v>
      </c>
      <c r="H184" s="10">
        <f>H39</f>
        <v>354</v>
      </c>
      <c r="I184" s="10">
        <f t="shared" ref="I184:S184" si="270">I39</f>
        <v>0</v>
      </c>
      <c r="J184" s="10">
        <f t="shared" si="270"/>
        <v>0</v>
      </c>
      <c r="K184" s="10">
        <f t="shared" si="270"/>
        <v>354</v>
      </c>
      <c r="L184" s="10">
        <f t="shared" si="270"/>
        <v>0</v>
      </c>
      <c r="M184" s="10">
        <f t="shared" si="270"/>
        <v>0</v>
      </c>
      <c r="N184" s="10">
        <f t="shared" si="270"/>
        <v>354</v>
      </c>
      <c r="O184" s="10">
        <f t="shared" si="270"/>
        <v>0</v>
      </c>
      <c r="P184" s="10">
        <f t="shared" si="270"/>
        <v>0</v>
      </c>
      <c r="Q184" s="10">
        <f t="shared" si="270"/>
        <v>0</v>
      </c>
      <c r="R184" s="10">
        <f t="shared" si="270"/>
        <v>0</v>
      </c>
      <c r="S184" s="10">
        <f t="shared" si="270"/>
        <v>0</v>
      </c>
      <c r="T184" s="10">
        <f t="shared" ref="T184:T191" si="271">SUM(H184:S184)</f>
        <v>1062</v>
      </c>
      <c r="U184" s="5"/>
      <c r="V184" s="30"/>
      <c r="X184" s="314"/>
      <c r="Y184" s="1"/>
      <c r="Z184" s="1"/>
      <c r="AA184" s="1"/>
      <c r="AB184" s="1"/>
      <c r="AC184" s="1"/>
      <c r="AD184" s="1"/>
      <c r="AE184" s="1"/>
      <c r="AF184" s="1"/>
      <c r="AG184" s="1"/>
      <c r="AH184" s="1"/>
      <c r="AI184" s="1"/>
      <c r="AJ184" s="1"/>
      <c r="AK184" s="1"/>
      <c r="AL184" s="1"/>
      <c r="AM184" s="1"/>
    </row>
    <row r="185" spans="2:39" x14ac:dyDescent="0.25">
      <c r="B185" s="29"/>
      <c r="C185" s="29"/>
      <c r="G185" s="100" t="s">
        <v>40</v>
      </c>
      <c r="H185" s="10">
        <f>H59</f>
        <v>354</v>
      </c>
      <c r="I185" s="10">
        <f t="shared" ref="I185:S185" si="272">I59</f>
        <v>0</v>
      </c>
      <c r="J185" s="10">
        <f t="shared" si="272"/>
        <v>0</v>
      </c>
      <c r="K185" s="10">
        <f t="shared" si="272"/>
        <v>354</v>
      </c>
      <c r="L185" s="10">
        <f t="shared" si="272"/>
        <v>0</v>
      </c>
      <c r="M185" s="10">
        <f t="shared" si="272"/>
        <v>0</v>
      </c>
      <c r="N185" s="10">
        <f t="shared" si="272"/>
        <v>354</v>
      </c>
      <c r="O185" s="10">
        <f t="shared" si="272"/>
        <v>0</v>
      </c>
      <c r="P185" s="10">
        <f t="shared" si="272"/>
        <v>0</v>
      </c>
      <c r="Q185" s="10">
        <f t="shared" si="272"/>
        <v>0</v>
      </c>
      <c r="R185" s="10">
        <f t="shared" si="272"/>
        <v>0</v>
      </c>
      <c r="S185" s="10">
        <f t="shared" si="272"/>
        <v>0</v>
      </c>
      <c r="T185" s="10">
        <f t="shared" si="271"/>
        <v>1062</v>
      </c>
      <c r="U185" s="5"/>
      <c r="V185" s="30"/>
      <c r="X185" s="314"/>
      <c r="Y185" s="1"/>
      <c r="Z185" s="1"/>
      <c r="AA185" s="1"/>
      <c r="AB185" s="1"/>
      <c r="AC185" s="1"/>
      <c r="AD185" s="1"/>
      <c r="AE185" s="1"/>
      <c r="AF185" s="1"/>
      <c r="AG185" s="1"/>
      <c r="AH185" s="1"/>
      <c r="AI185" s="1"/>
      <c r="AJ185" s="1"/>
      <c r="AK185" s="1"/>
      <c r="AL185" s="1"/>
      <c r="AM185" s="1"/>
    </row>
    <row r="186" spans="2:39" x14ac:dyDescent="0.25">
      <c r="B186" s="29"/>
      <c r="C186" s="29"/>
      <c r="G186" s="100" t="s">
        <v>44</v>
      </c>
      <c r="H186" s="10">
        <f>H79</f>
        <v>0</v>
      </c>
      <c r="I186" s="10">
        <f t="shared" ref="I186:S186" si="273">I79</f>
        <v>0</v>
      </c>
      <c r="J186" s="10">
        <f t="shared" si="273"/>
        <v>0</v>
      </c>
      <c r="K186" s="10">
        <f t="shared" si="273"/>
        <v>0</v>
      </c>
      <c r="L186" s="10">
        <f t="shared" si="273"/>
        <v>0</v>
      </c>
      <c r="M186" s="10">
        <f t="shared" si="273"/>
        <v>0</v>
      </c>
      <c r="N186" s="10">
        <f t="shared" si="273"/>
        <v>0</v>
      </c>
      <c r="O186" s="10">
        <f t="shared" si="273"/>
        <v>0</v>
      </c>
      <c r="P186" s="10">
        <f t="shared" si="273"/>
        <v>0</v>
      </c>
      <c r="Q186" s="10">
        <f t="shared" si="273"/>
        <v>0</v>
      </c>
      <c r="R186" s="10">
        <f t="shared" si="273"/>
        <v>0</v>
      </c>
      <c r="S186" s="10">
        <f t="shared" si="273"/>
        <v>0</v>
      </c>
      <c r="T186" s="10">
        <f t="shared" si="271"/>
        <v>0</v>
      </c>
      <c r="U186" s="5"/>
      <c r="V186" s="30"/>
      <c r="X186" s="314"/>
      <c r="Y186" s="1"/>
      <c r="Z186" s="1"/>
      <c r="AA186" s="1"/>
      <c r="AB186" s="1"/>
      <c r="AC186" s="1"/>
      <c r="AD186" s="1"/>
      <c r="AE186" s="1"/>
      <c r="AF186" s="1"/>
      <c r="AG186" s="1"/>
      <c r="AH186" s="1"/>
      <c r="AI186" s="1"/>
      <c r="AJ186" s="1"/>
      <c r="AK186" s="1"/>
      <c r="AL186" s="1"/>
      <c r="AM186" s="1"/>
    </row>
    <row r="187" spans="2:39" x14ac:dyDescent="0.25">
      <c r="B187" s="29"/>
      <c r="C187" s="29"/>
      <c r="G187" s="100" t="s">
        <v>45</v>
      </c>
      <c r="H187" s="10">
        <f>H99</f>
        <v>0</v>
      </c>
      <c r="I187" s="10">
        <f t="shared" ref="I187:S187" si="274">I99</f>
        <v>0</v>
      </c>
      <c r="J187" s="10">
        <f t="shared" si="274"/>
        <v>0</v>
      </c>
      <c r="K187" s="10">
        <f t="shared" si="274"/>
        <v>0</v>
      </c>
      <c r="L187" s="10">
        <f t="shared" si="274"/>
        <v>0</v>
      </c>
      <c r="M187" s="10">
        <f t="shared" si="274"/>
        <v>0</v>
      </c>
      <c r="N187" s="10">
        <f t="shared" si="274"/>
        <v>0</v>
      </c>
      <c r="O187" s="10">
        <f t="shared" si="274"/>
        <v>0</v>
      </c>
      <c r="P187" s="10">
        <f t="shared" si="274"/>
        <v>0</v>
      </c>
      <c r="Q187" s="10">
        <f t="shared" si="274"/>
        <v>0</v>
      </c>
      <c r="R187" s="10">
        <f t="shared" si="274"/>
        <v>0</v>
      </c>
      <c r="S187" s="10">
        <f t="shared" si="274"/>
        <v>0</v>
      </c>
      <c r="T187" s="10">
        <f t="shared" si="271"/>
        <v>0</v>
      </c>
      <c r="U187" s="5"/>
      <c r="V187" s="30"/>
      <c r="X187" s="314"/>
      <c r="Y187" s="1"/>
      <c r="Z187" s="1"/>
      <c r="AA187" s="1"/>
      <c r="AB187" s="1"/>
      <c r="AC187" s="1"/>
      <c r="AD187" s="1"/>
      <c r="AE187" s="1"/>
      <c r="AF187" s="1"/>
      <c r="AG187" s="1"/>
      <c r="AH187" s="1"/>
      <c r="AI187" s="1"/>
      <c r="AJ187" s="1"/>
      <c r="AK187" s="1"/>
      <c r="AL187" s="1"/>
      <c r="AM187" s="1"/>
    </row>
    <row r="188" spans="2:39" x14ac:dyDescent="0.25">
      <c r="B188" s="29"/>
      <c r="C188" s="29"/>
      <c r="G188" s="100" t="s">
        <v>46</v>
      </c>
      <c r="H188" s="10">
        <f>H119</f>
        <v>0</v>
      </c>
      <c r="I188" s="10">
        <f t="shared" ref="I188:S188" si="275">I119</f>
        <v>0</v>
      </c>
      <c r="J188" s="10">
        <f t="shared" si="275"/>
        <v>0</v>
      </c>
      <c r="K188" s="10">
        <f t="shared" si="275"/>
        <v>0</v>
      </c>
      <c r="L188" s="10">
        <f t="shared" si="275"/>
        <v>0</v>
      </c>
      <c r="M188" s="10">
        <f t="shared" si="275"/>
        <v>0</v>
      </c>
      <c r="N188" s="10">
        <f t="shared" si="275"/>
        <v>0</v>
      </c>
      <c r="O188" s="10">
        <f t="shared" si="275"/>
        <v>0</v>
      </c>
      <c r="P188" s="10">
        <f t="shared" si="275"/>
        <v>0</v>
      </c>
      <c r="Q188" s="10">
        <f t="shared" si="275"/>
        <v>0</v>
      </c>
      <c r="R188" s="10">
        <f t="shared" si="275"/>
        <v>0</v>
      </c>
      <c r="S188" s="10">
        <f t="shared" si="275"/>
        <v>0</v>
      </c>
      <c r="T188" s="10">
        <f t="shared" si="271"/>
        <v>0</v>
      </c>
      <c r="U188" s="5"/>
      <c r="V188" s="30"/>
      <c r="X188" s="314"/>
      <c r="Y188" s="1"/>
      <c r="Z188" s="1"/>
      <c r="AA188" s="1"/>
      <c r="AB188" s="1"/>
      <c r="AC188" s="1"/>
      <c r="AD188" s="1"/>
      <c r="AE188" s="1"/>
      <c r="AF188" s="1"/>
      <c r="AG188" s="1"/>
      <c r="AH188" s="1"/>
      <c r="AI188" s="1"/>
      <c r="AJ188" s="1"/>
      <c r="AK188" s="1"/>
      <c r="AL188" s="1"/>
      <c r="AM188" s="1"/>
    </row>
    <row r="189" spans="2:39" x14ac:dyDescent="0.25">
      <c r="B189" s="29"/>
      <c r="C189" s="29"/>
      <c r="G189" s="100" t="s">
        <v>47</v>
      </c>
      <c r="H189" s="10">
        <f>H139</f>
        <v>0</v>
      </c>
      <c r="I189" s="10">
        <f t="shared" ref="I189:S189" si="276">I139</f>
        <v>0</v>
      </c>
      <c r="J189" s="10">
        <f t="shared" si="276"/>
        <v>0</v>
      </c>
      <c r="K189" s="10">
        <f t="shared" si="276"/>
        <v>0</v>
      </c>
      <c r="L189" s="10">
        <f t="shared" si="276"/>
        <v>0</v>
      </c>
      <c r="M189" s="10">
        <f t="shared" si="276"/>
        <v>0</v>
      </c>
      <c r="N189" s="10">
        <f t="shared" si="276"/>
        <v>0</v>
      </c>
      <c r="O189" s="10">
        <f t="shared" si="276"/>
        <v>0</v>
      </c>
      <c r="P189" s="10">
        <f t="shared" si="276"/>
        <v>0</v>
      </c>
      <c r="Q189" s="10">
        <f t="shared" si="276"/>
        <v>0</v>
      </c>
      <c r="R189" s="10">
        <f t="shared" si="276"/>
        <v>0</v>
      </c>
      <c r="S189" s="10">
        <f t="shared" si="276"/>
        <v>0</v>
      </c>
      <c r="T189" s="10">
        <f t="shared" si="271"/>
        <v>0</v>
      </c>
      <c r="U189" s="5"/>
      <c r="V189" s="30"/>
      <c r="X189" s="314"/>
      <c r="Y189" s="1"/>
      <c r="Z189" s="1"/>
      <c r="AA189" s="1"/>
      <c r="AB189" s="1"/>
      <c r="AC189" s="1"/>
      <c r="AD189" s="1"/>
      <c r="AE189" s="1"/>
      <c r="AF189" s="1"/>
      <c r="AG189" s="1"/>
      <c r="AH189" s="1"/>
      <c r="AI189" s="1"/>
      <c r="AJ189" s="1"/>
      <c r="AK189" s="1"/>
      <c r="AL189" s="1"/>
      <c r="AM189" s="1"/>
    </row>
    <row r="190" spans="2:39" x14ac:dyDescent="0.25">
      <c r="B190" s="29"/>
      <c r="C190" s="29"/>
      <c r="G190" s="100" t="s">
        <v>48</v>
      </c>
      <c r="H190" s="10">
        <f>H159</f>
        <v>0</v>
      </c>
      <c r="I190" s="10">
        <f t="shared" ref="I190:S190" si="277">I159</f>
        <v>0</v>
      </c>
      <c r="J190" s="10">
        <f t="shared" si="277"/>
        <v>0</v>
      </c>
      <c r="K190" s="10">
        <f t="shared" si="277"/>
        <v>0</v>
      </c>
      <c r="L190" s="10">
        <f t="shared" si="277"/>
        <v>0</v>
      </c>
      <c r="M190" s="10">
        <f t="shared" si="277"/>
        <v>0</v>
      </c>
      <c r="N190" s="10">
        <f t="shared" si="277"/>
        <v>0</v>
      </c>
      <c r="O190" s="10">
        <f t="shared" si="277"/>
        <v>0</v>
      </c>
      <c r="P190" s="10">
        <f t="shared" si="277"/>
        <v>0</v>
      </c>
      <c r="Q190" s="10">
        <f t="shared" si="277"/>
        <v>0</v>
      </c>
      <c r="R190" s="10">
        <f t="shared" si="277"/>
        <v>0</v>
      </c>
      <c r="S190" s="10">
        <f t="shared" si="277"/>
        <v>0</v>
      </c>
      <c r="T190" s="10">
        <f t="shared" si="271"/>
        <v>0</v>
      </c>
      <c r="U190" s="5"/>
      <c r="V190" s="30"/>
      <c r="X190" s="314"/>
      <c r="Y190" s="1"/>
      <c r="Z190" s="1"/>
      <c r="AA190" s="1"/>
      <c r="AB190" s="1"/>
      <c r="AC190" s="1"/>
      <c r="AD190" s="1"/>
      <c r="AE190" s="1"/>
      <c r="AF190" s="1"/>
      <c r="AG190" s="1"/>
      <c r="AH190" s="1"/>
      <c r="AI190" s="1"/>
      <c r="AJ190" s="1"/>
      <c r="AK190" s="1"/>
      <c r="AL190" s="1"/>
      <c r="AM190" s="1"/>
    </row>
    <row r="191" spans="2:39" x14ac:dyDescent="0.25">
      <c r="B191" s="29"/>
      <c r="C191" s="29"/>
      <c r="G191" s="100" t="s">
        <v>49</v>
      </c>
      <c r="H191" s="10">
        <f>H179</f>
        <v>0</v>
      </c>
      <c r="I191" s="10">
        <f t="shared" ref="I191:S191" si="278">I179</f>
        <v>0</v>
      </c>
      <c r="J191" s="10">
        <f t="shared" si="278"/>
        <v>0</v>
      </c>
      <c r="K191" s="10">
        <f t="shared" si="278"/>
        <v>0</v>
      </c>
      <c r="L191" s="10">
        <f t="shared" si="278"/>
        <v>0</v>
      </c>
      <c r="M191" s="10">
        <f t="shared" si="278"/>
        <v>0</v>
      </c>
      <c r="N191" s="10">
        <f t="shared" si="278"/>
        <v>0</v>
      </c>
      <c r="O191" s="10">
        <f t="shared" si="278"/>
        <v>0</v>
      </c>
      <c r="P191" s="10">
        <f t="shared" si="278"/>
        <v>0</v>
      </c>
      <c r="Q191" s="10">
        <f t="shared" si="278"/>
        <v>0</v>
      </c>
      <c r="R191" s="10">
        <f t="shared" si="278"/>
        <v>0</v>
      </c>
      <c r="S191" s="10">
        <f t="shared" si="278"/>
        <v>0</v>
      </c>
      <c r="T191" s="10">
        <f t="shared" si="271"/>
        <v>0</v>
      </c>
      <c r="U191" s="5"/>
      <c r="V191" s="30"/>
      <c r="X191" s="314"/>
      <c r="Y191" s="1"/>
      <c r="Z191" s="1"/>
      <c r="AA191" s="1"/>
      <c r="AB191" s="1"/>
      <c r="AC191" s="1"/>
      <c r="AD191" s="1"/>
      <c r="AE191" s="1"/>
      <c r="AF191" s="1"/>
      <c r="AG191" s="1"/>
      <c r="AH191" s="1"/>
      <c r="AI191" s="1"/>
      <c r="AJ191" s="1"/>
      <c r="AK191" s="1"/>
      <c r="AL191" s="1"/>
      <c r="AM191" s="1"/>
    </row>
    <row r="192" spans="2:39" x14ac:dyDescent="0.25">
      <c r="B192" s="29"/>
      <c r="C192" s="29"/>
      <c r="H192" s="5"/>
      <c r="I192" s="5"/>
      <c r="J192" s="5"/>
      <c r="K192" s="5"/>
      <c r="L192" s="5"/>
      <c r="M192" s="5"/>
      <c r="N192" s="5"/>
      <c r="O192" s="5"/>
      <c r="P192" s="5"/>
      <c r="Q192" s="5"/>
      <c r="R192" s="5"/>
      <c r="S192" s="5"/>
      <c r="T192" s="5"/>
      <c r="U192" s="5"/>
      <c r="V192" s="142" t="s">
        <v>167</v>
      </c>
      <c r="X192" s="314"/>
      <c r="Y192" s="1"/>
      <c r="Z192" s="1"/>
      <c r="AA192" s="1"/>
      <c r="AB192" s="1"/>
      <c r="AC192" s="1"/>
      <c r="AD192" s="1"/>
      <c r="AE192" s="1"/>
      <c r="AF192" s="1"/>
      <c r="AG192" s="1"/>
      <c r="AH192" s="1"/>
      <c r="AI192" s="1"/>
      <c r="AJ192" s="1"/>
      <c r="AK192" s="1"/>
      <c r="AL192" s="1"/>
      <c r="AM192" s="1"/>
    </row>
    <row r="193" spans="2:39" x14ac:dyDescent="0.25">
      <c r="B193" s="29"/>
      <c r="C193" s="29"/>
      <c r="G193" s="100" t="s">
        <v>105</v>
      </c>
      <c r="H193" s="10">
        <f>SUM(H36+H56+H76+H96+H116+H136+H156+H176)</f>
        <v>354</v>
      </c>
      <c r="I193" s="10">
        <f t="shared" ref="I193" si="279">SUM(I36+I56+I76+I96+I116+I136+I156+I176)</f>
        <v>0</v>
      </c>
      <c r="J193" s="10">
        <f t="shared" ref="J193:S193" si="280">SUM(J36+J56+J76+J96+J116+J136+J156+J176)</f>
        <v>0</v>
      </c>
      <c r="K193" s="10">
        <f t="shared" si="280"/>
        <v>354</v>
      </c>
      <c r="L193" s="10">
        <f t="shared" si="280"/>
        <v>0</v>
      </c>
      <c r="M193" s="10">
        <f t="shared" si="280"/>
        <v>0</v>
      </c>
      <c r="N193" s="10">
        <f t="shared" si="280"/>
        <v>354</v>
      </c>
      <c r="O193" s="10">
        <f t="shared" si="280"/>
        <v>0</v>
      </c>
      <c r="P193" s="10">
        <f t="shared" si="280"/>
        <v>0</v>
      </c>
      <c r="Q193" s="10">
        <f t="shared" si="280"/>
        <v>0</v>
      </c>
      <c r="R193" s="10">
        <f t="shared" si="280"/>
        <v>0</v>
      </c>
      <c r="S193" s="10">
        <f t="shared" si="280"/>
        <v>0</v>
      </c>
      <c r="T193" s="10">
        <f t="shared" ref="T193" si="281">SUM(H193:S193)</f>
        <v>1062</v>
      </c>
      <c r="U193" s="5"/>
      <c r="V193" s="143" t="s">
        <v>168</v>
      </c>
      <c r="X193" s="314"/>
      <c r="Y193" s="1"/>
      <c r="Z193" s="1"/>
      <c r="AA193" s="1"/>
      <c r="AB193" s="1"/>
      <c r="AC193" s="1"/>
      <c r="AD193" s="1"/>
      <c r="AE193" s="1"/>
      <c r="AF193" s="1"/>
      <c r="AG193" s="1"/>
      <c r="AH193" s="1"/>
      <c r="AI193" s="1"/>
      <c r="AJ193" s="1"/>
      <c r="AK193" s="1"/>
      <c r="AL193" s="1"/>
      <c r="AM193" s="1"/>
    </row>
    <row r="194" spans="2:39" x14ac:dyDescent="0.25">
      <c r="B194" s="29"/>
      <c r="C194" s="29"/>
      <c r="G194" s="106" t="s">
        <v>112</v>
      </c>
      <c r="H194" s="10">
        <f>SUM(H37+H57+H77+H97+H117+H137+H157+H177)</f>
        <v>354</v>
      </c>
      <c r="I194" s="10">
        <f>SUM(I37+I57+I77+I97+I117+I137+I157+I177)</f>
        <v>0</v>
      </c>
      <c r="J194" s="10">
        <f t="shared" ref="J194:S194" si="282">SUM(J37+J57+J77+J97+J117+J137+J157+J177)</f>
        <v>0</v>
      </c>
      <c r="K194" s="10">
        <f t="shared" si="282"/>
        <v>354</v>
      </c>
      <c r="L194" s="10">
        <f t="shared" si="282"/>
        <v>0</v>
      </c>
      <c r="M194" s="10">
        <f t="shared" si="282"/>
        <v>0</v>
      </c>
      <c r="N194" s="10">
        <f t="shared" si="282"/>
        <v>354</v>
      </c>
      <c r="O194" s="10">
        <f t="shared" si="282"/>
        <v>0</v>
      </c>
      <c r="P194" s="10">
        <f t="shared" si="282"/>
        <v>0</v>
      </c>
      <c r="Q194" s="10">
        <f t="shared" si="282"/>
        <v>0</v>
      </c>
      <c r="R194" s="10">
        <f t="shared" si="282"/>
        <v>0</v>
      </c>
      <c r="S194" s="10">
        <f t="shared" si="282"/>
        <v>0</v>
      </c>
      <c r="T194" s="10">
        <f>SUM(H194:S194)</f>
        <v>1062</v>
      </c>
      <c r="U194" s="5"/>
      <c r="V194" s="144">
        <f>'C Staff Rates &amp; Roles'!$L$13*'B Contact Hours'!$G$4</f>
        <v>2700</v>
      </c>
      <c r="X194" s="314"/>
      <c r="Y194" s="1"/>
      <c r="Z194" s="1"/>
      <c r="AA194" s="1"/>
      <c r="AB194" s="1"/>
      <c r="AC194" s="1"/>
      <c r="AD194" s="1"/>
      <c r="AE194" s="1"/>
      <c r="AF194" s="1"/>
      <c r="AG194" s="1"/>
      <c r="AH194" s="1"/>
      <c r="AI194" s="1"/>
      <c r="AJ194" s="1"/>
      <c r="AK194" s="1"/>
      <c r="AL194" s="1"/>
      <c r="AM194" s="1"/>
    </row>
    <row r="195" spans="2:39" x14ac:dyDescent="0.25">
      <c r="B195" s="29"/>
      <c r="C195" s="29"/>
      <c r="G195" s="100" t="s">
        <v>111</v>
      </c>
      <c r="H195" s="10">
        <f>SUM(H38+H58+H78+H98+H118+H138+H158+H178)</f>
        <v>0</v>
      </c>
      <c r="I195" s="10">
        <f t="shared" ref="I195" si="283">SUM(I38+I58+I78+I98+I118+I138+I158+I178)</f>
        <v>0</v>
      </c>
      <c r="J195" s="10">
        <f t="shared" ref="J195:S195" si="284">SUM(J38+J58+J78+J98+J118+J138+J158+J178)</f>
        <v>0</v>
      </c>
      <c r="K195" s="10">
        <f t="shared" si="284"/>
        <v>0</v>
      </c>
      <c r="L195" s="10">
        <f t="shared" si="284"/>
        <v>0</v>
      </c>
      <c r="M195" s="10">
        <f t="shared" si="284"/>
        <v>0</v>
      </c>
      <c r="N195" s="10">
        <f t="shared" si="284"/>
        <v>0</v>
      </c>
      <c r="O195" s="10">
        <f t="shared" si="284"/>
        <v>0</v>
      </c>
      <c r="P195" s="10">
        <f t="shared" si="284"/>
        <v>0</v>
      </c>
      <c r="Q195" s="10">
        <f t="shared" si="284"/>
        <v>0</v>
      </c>
      <c r="R195" s="10">
        <f t="shared" si="284"/>
        <v>0</v>
      </c>
      <c r="S195" s="10">
        <f t="shared" si="284"/>
        <v>0</v>
      </c>
      <c r="T195" s="10">
        <f>SUM(H195:S195)</f>
        <v>0</v>
      </c>
      <c r="U195" s="5"/>
      <c r="V195" s="30"/>
      <c r="X195" s="314"/>
      <c r="Y195" s="1"/>
      <c r="Z195" s="1"/>
      <c r="AA195" s="1"/>
      <c r="AB195" s="1"/>
      <c r="AC195" s="1"/>
      <c r="AD195" s="1"/>
      <c r="AE195" s="1"/>
      <c r="AF195" s="1"/>
      <c r="AG195" s="1"/>
      <c r="AH195" s="1"/>
      <c r="AI195" s="1"/>
      <c r="AJ195" s="1"/>
      <c r="AK195" s="1"/>
      <c r="AL195" s="1"/>
      <c r="AM195" s="1"/>
    </row>
    <row r="196" spans="2:39" x14ac:dyDescent="0.25">
      <c r="B196" s="29"/>
      <c r="C196" s="29"/>
      <c r="G196" s="100" t="s">
        <v>3</v>
      </c>
      <c r="H196" s="10">
        <f>SUM(H193:H195)</f>
        <v>708</v>
      </c>
      <c r="I196" s="10">
        <f t="shared" ref="I196" si="285">SUM(I193:I195)</f>
        <v>0</v>
      </c>
      <c r="J196" s="10">
        <f t="shared" ref="J196" si="286">SUM(J193:J195)</f>
        <v>0</v>
      </c>
      <c r="K196" s="10">
        <f t="shared" ref="K196" si="287">SUM(K193:K195)</f>
        <v>708</v>
      </c>
      <c r="L196" s="10">
        <f t="shared" ref="L196" si="288">SUM(L193:L195)</f>
        <v>0</v>
      </c>
      <c r="M196" s="10">
        <f t="shared" ref="M196" si="289">SUM(M193:M195)</f>
        <v>0</v>
      </c>
      <c r="N196" s="10">
        <f t="shared" ref="N196" si="290">SUM(N193:N195)</f>
        <v>708</v>
      </c>
      <c r="O196" s="10">
        <f t="shared" ref="O196" si="291">SUM(O193:O195)</f>
        <v>0</v>
      </c>
      <c r="P196" s="10">
        <f t="shared" ref="P196" si="292">SUM(P193:P195)</f>
        <v>0</v>
      </c>
      <c r="Q196" s="10">
        <f t="shared" ref="Q196" si="293">SUM(Q193:Q195)</f>
        <v>0</v>
      </c>
      <c r="R196" s="10">
        <f t="shared" ref="R196" si="294">SUM(R193:R195)</f>
        <v>0</v>
      </c>
      <c r="S196" s="10">
        <f t="shared" ref="S196" si="295">SUM(S193:S195)</f>
        <v>0</v>
      </c>
      <c r="T196" s="104">
        <f>SUM(T193:T195)</f>
        <v>2124</v>
      </c>
      <c r="U196" s="105"/>
      <c r="V196" s="145">
        <f>T196/V194</f>
        <v>0.78666666666666663</v>
      </c>
      <c r="X196" s="314"/>
      <c r="Y196" s="1"/>
      <c r="Z196" s="1"/>
      <c r="AA196" s="1"/>
      <c r="AB196" s="1"/>
      <c r="AC196" s="1"/>
      <c r="AD196" s="1"/>
      <c r="AE196" s="1"/>
      <c r="AF196" s="1"/>
      <c r="AG196" s="1"/>
      <c r="AH196" s="1"/>
      <c r="AI196" s="1"/>
      <c r="AJ196" s="1"/>
      <c r="AK196" s="1"/>
      <c r="AL196" s="1"/>
      <c r="AM196" s="1"/>
    </row>
    <row r="197" spans="2:39" ht="15.75" thickBot="1" x14ac:dyDescent="0.3">
      <c r="B197" s="29"/>
      <c r="C197" s="31"/>
      <c r="D197" s="32"/>
      <c r="E197" s="32"/>
      <c r="F197" s="32"/>
      <c r="G197" s="32"/>
      <c r="H197" s="32"/>
      <c r="I197" s="32"/>
      <c r="J197" s="32"/>
      <c r="K197" s="32"/>
      <c r="L197" s="32"/>
      <c r="M197" s="32"/>
      <c r="N197" s="32"/>
      <c r="O197" s="32"/>
      <c r="P197" s="32"/>
      <c r="Q197" s="32"/>
      <c r="R197" s="32"/>
      <c r="S197" s="32"/>
      <c r="T197" s="32"/>
      <c r="U197" s="32"/>
      <c r="V197" s="33"/>
      <c r="X197" s="314"/>
      <c r="Y197" s="1"/>
      <c r="Z197" s="1"/>
      <c r="AA197" s="1"/>
      <c r="AB197" s="1"/>
      <c r="AC197" s="1"/>
      <c r="AD197" s="1"/>
      <c r="AE197" s="1"/>
      <c r="AF197" s="1"/>
      <c r="AG197" s="1"/>
      <c r="AH197" s="1"/>
      <c r="AI197" s="1"/>
      <c r="AJ197" s="1"/>
      <c r="AK197" s="1"/>
      <c r="AL197" s="1"/>
      <c r="AM197" s="1"/>
    </row>
    <row r="198" spans="2:39" ht="15.75" thickBot="1" x14ac:dyDescent="0.3">
      <c r="B198" s="29"/>
      <c r="X198" s="314"/>
      <c r="Y198" s="1"/>
      <c r="Z198" s="1"/>
      <c r="AA198" s="1"/>
      <c r="AB198" s="1"/>
      <c r="AC198" s="1"/>
      <c r="AD198" s="1"/>
      <c r="AE198" s="1"/>
      <c r="AF198" s="1"/>
      <c r="AG198" s="1"/>
      <c r="AH198" s="1"/>
      <c r="AI198" s="1"/>
      <c r="AJ198" s="1"/>
      <c r="AK198" s="1"/>
      <c r="AL198" s="1"/>
      <c r="AM198" s="1"/>
    </row>
    <row r="199" spans="2:39" x14ac:dyDescent="0.25">
      <c r="B199" s="34"/>
      <c r="C199" s="27"/>
      <c r="D199" s="27"/>
      <c r="E199" s="27"/>
      <c r="F199" s="27"/>
      <c r="G199" s="27"/>
      <c r="H199" s="27"/>
      <c r="I199" s="27"/>
      <c r="J199" s="27"/>
      <c r="K199" s="27"/>
      <c r="L199" s="27"/>
      <c r="M199" s="27"/>
      <c r="N199" s="27"/>
      <c r="O199" s="27"/>
      <c r="P199" s="27"/>
      <c r="Q199" s="27"/>
      <c r="R199" s="27"/>
      <c r="S199" s="27"/>
      <c r="T199" s="27"/>
      <c r="U199" s="27"/>
      <c r="V199" s="27"/>
      <c r="W199" s="27"/>
      <c r="X199" s="312"/>
      <c r="Y199" s="1"/>
      <c r="Z199" s="1"/>
      <c r="AA199" s="1"/>
      <c r="AB199" s="1"/>
      <c r="AC199" s="1"/>
      <c r="AD199" s="1"/>
      <c r="AE199" s="1"/>
      <c r="AF199" s="1"/>
      <c r="AG199" s="1"/>
      <c r="AH199" s="1"/>
      <c r="AI199" s="1"/>
      <c r="AJ199" s="1"/>
      <c r="AK199" s="1"/>
      <c r="AL199" s="1"/>
      <c r="AM199" s="1"/>
    </row>
    <row r="200" spans="2:39" ht="31.5" customHeight="1" x14ac:dyDescent="0.3">
      <c r="B200" s="29"/>
      <c r="C200" s="324">
        <v>2</v>
      </c>
      <c r="G200" s="23" t="s">
        <v>97</v>
      </c>
      <c r="I200" s="412" t="s">
        <v>170</v>
      </c>
      <c r="J200" s="413"/>
      <c r="K200" s="413"/>
      <c r="L200" s="413"/>
      <c r="M200" s="413"/>
      <c r="N200" s="413"/>
      <c r="O200" s="413"/>
      <c r="P200" s="413"/>
      <c r="Q200" s="413"/>
      <c r="R200" s="413"/>
      <c r="S200" s="413"/>
      <c r="T200" s="414"/>
      <c r="U200" s="325"/>
      <c r="X200" s="314"/>
      <c r="Y200" s="1"/>
      <c r="Z200" s="1"/>
      <c r="AA200" s="1"/>
      <c r="AB200" s="1"/>
      <c r="AC200" s="1"/>
      <c r="AD200" s="1"/>
      <c r="AE200" s="1"/>
      <c r="AF200" s="1"/>
      <c r="AG200" s="1"/>
      <c r="AH200" s="1"/>
      <c r="AI200" s="1"/>
      <c r="AJ200" s="1"/>
      <c r="AK200" s="1"/>
      <c r="AL200" s="1"/>
      <c r="AM200" s="1"/>
    </row>
    <row r="201" spans="2:39" ht="18.75" x14ac:dyDescent="0.3">
      <c r="B201" s="29"/>
      <c r="G201" s="23"/>
      <c r="I201" s="310"/>
      <c r="J201" s="113"/>
      <c r="K201" s="325"/>
      <c r="L201" s="325"/>
      <c r="M201" s="325"/>
      <c r="N201" s="113"/>
      <c r="O201" s="325"/>
      <c r="P201" s="325"/>
      <c r="Q201" s="325"/>
      <c r="R201" s="113"/>
      <c r="S201" s="325"/>
      <c r="T201" s="325"/>
      <c r="U201" s="325"/>
      <c r="X201" s="314"/>
      <c r="Y201" s="1"/>
      <c r="Z201" s="1"/>
      <c r="AA201" s="1"/>
      <c r="AB201" s="1"/>
      <c r="AC201" s="1"/>
      <c r="AD201" s="1"/>
      <c r="AE201" s="1"/>
      <c r="AF201" s="1"/>
      <c r="AG201" s="1"/>
      <c r="AH201" s="1"/>
      <c r="AI201" s="1"/>
      <c r="AJ201" s="1"/>
      <c r="AK201" s="1"/>
      <c r="AL201" s="1"/>
      <c r="AM201" s="1"/>
    </row>
    <row r="202" spans="2:39" ht="18.75" x14ac:dyDescent="0.3">
      <c r="B202" s="29"/>
      <c r="G202" s="23" t="str">
        <f>G9</f>
        <v>&lt;Programme tutor&gt;</v>
      </c>
      <c r="I202" s="94" t="s">
        <v>109</v>
      </c>
      <c r="J202" s="112">
        <f>$O$9</f>
        <v>15</v>
      </c>
      <c r="K202" s="94"/>
      <c r="M202" s="94" t="s">
        <v>95</v>
      </c>
      <c r="N202" s="20">
        <f>$P$9</f>
        <v>1.5</v>
      </c>
      <c r="P202" t="s">
        <v>110</v>
      </c>
      <c r="R202" s="121">
        <f>$Q$9</f>
        <v>1</v>
      </c>
      <c r="X202" s="314"/>
      <c r="Y202" s="1"/>
      <c r="Z202" s="1"/>
      <c r="AA202" s="1"/>
      <c r="AB202" s="1"/>
      <c r="AC202" s="1"/>
      <c r="AD202" s="1"/>
      <c r="AE202" s="1"/>
      <c r="AF202" s="1"/>
      <c r="AG202" s="1"/>
      <c r="AH202" s="1"/>
      <c r="AI202" s="1"/>
      <c r="AJ202" s="1"/>
      <c r="AK202" s="1"/>
      <c r="AL202" s="1"/>
      <c r="AM202" s="1"/>
    </row>
    <row r="203" spans="2:39" x14ac:dyDescent="0.25">
      <c r="B203" s="29"/>
      <c r="X203" s="314"/>
      <c r="Y203" s="1"/>
      <c r="Z203" s="1"/>
      <c r="AA203" s="1"/>
      <c r="AB203" s="1"/>
      <c r="AC203" s="1"/>
      <c r="AD203" s="1"/>
      <c r="AE203" s="1"/>
      <c r="AF203" s="1"/>
      <c r="AG203" s="1"/>
      <c r="AH203" s="1"/>
      <c r="AI203" s="1"/>
      <c r="AJ203" s="1"/>
      <c r="AK203" s="1"/>
      <c r="AL203" s="1"/>
      <c r="AM203" s="1"/>
    </row>
    <row r="204" spans="2:39" ht="18.75" x14ac:dyDescent="0.3">
      <c r="B204" s="29"/>
      <c r="E204" s="23" t="s">
        <v>39</v>
      </c>
      <c r="G204" s="101" t="s">
        <v>104</v>
      </c>
      <c r="H204" t="s">
        <v>96</v>
      </c>
      <c r="X204" s="314"/>
      <c r="Y204" s="1"/>
      <c r="Z204" s="1"/>
      <c r="AA204" s="1"/>
      <c r="AB204" s="1"/>
      <c r="AC204" s="1"/>
      <c r="AD204" s="1"/>
      <c r="AE204" s="1"/>
      <c r="AF204" s="1"/>
      <c r="AG204" s="1"/>
      <c r="AH204" s="1"/>
      <c r="AI204" s="1"/>
      <c r="AJ204" s="1"/>
      <c r="AK204" s="1"/>
      <c r="AL204" s="1"/>
      <c r="AM204" s="1"/>
    </row>
    <row r="205" spans="2:39" ht="15" customHeight="1" x14ac:dyDescent="0.25">
      <c r="B205" s="29"/>
      <c r="C205" s="353" t="s">
        <v>123</v>
      </c>
      <c r="D205" s="362"/>
      <c r="E205" s="362"/>
      <c r="F205" s="362"/>
      <c r="G205" s="362"/>
      <c r="H205" s="109" t="s">
        <v>91</v>
      </c>
      <c r="I205" s="109" t="s">
        <v>92</v>
      </c>
      <c r="J205" s="109" t="s">
        <v>93</v>
      </c>
      <c r="K205" s="109" t="s">
        <v>94</v>
      </c>
      <c r="L205" s="109" t="s">
        <v>83</v>
      </c>
      <c r="M205" s="109" t="s">
        <v>84</v>
      </c>
      <c r="N205" s="109" t="s">
        <v>85</v>
      </c>
      <c r="O205" s="109" t="s">
        <v>86</v>
      </c>
      <c r="P205" s="109" t="s">
        <v>87</v>
      </c>
      <c r="Q205" s="109" t="s">
        <v>88</v>
      </c>
      <c r="R205" s="109" t="s">
        <v>89</v>
      </c>
      <c r="S205" s="109" t="s">
        <v>90</v>
      </c>
      <c r="T205" s="109" t="s">
        <v>3</v>
      </c>
      <c r="U205" s="136"/>
      <c r="X205" s="314"/>
      <c r="Y205" s="1"/>
      <c r="Z205" s="1"/>
      <c r="AA205" s="1"/>
      <c r="AB205" s="1"/>
      <c r="AC205" s="1"/>
      <c r="AD205" s="1"/>
      <c r="AE205" s="1"/>
      <c r="AF205" s="1"/>
      <c r="AG205" s="1"/>
      <c r="AH205" s="1"/>
      <c r="AI205" s="1"/>
      <c r="AJ205" s="1"/>
      <c r="AK205" s="1"/>
      <c r="AL205" s="1"/>
      <c r="AM205" s="1"/>
    </row>
    <row r="206" spans="2:39" ht="15" customHeight="1" x14ac:dyDescent="0.25">
      <c r="B206" s="29"/>
      <c r="C206" s="411" t="str">
        <f>C23</f>
        <v>&lt;Insert Module / Unit 1&gt;</v>
      </c>
      <c r="D206" s="346"/>
      <c r="E206" s="346"/>
      <c r="F206" s="346"/>
      <c r="G206" s="346"/>
      <c r="H206" s="107">
        <v>12</v>
      </c>
      <c r="I206" s="108"/>
      <c r="J206" s="108"/>
      <c r="K206" s="108"/>
      <c r="L206" s="108"/>
      <c r="M206" s="108"/>
      <c r="N206" s="108"/>
      <c r="O206" s="108"/>
      <c r="P206" s="108"/>
      <c r="Q206" s="108"/>
      <c r="R206" s="108"/>
      <c r="S206" s="108"/>
      <c r="T206" s="10">
        <f t="shared" ref="T206:T217" si="296">SUM(H206:S206)</f>
        <v>12</v>
      </c>
      <c r="U206" s="5"/>
      <c r="X206" s="314"/>
      <c r="Y206" s="1"/>
      <c r="Z206" s="1"/>
      <c r="AA206" s="1"/>
      <c r="AB206" s="1"/>
      <c r="AC206" s="1"/>
      <c r="AD206" s="1"/>
      <c r="AE206" s="1"/>
      <c r="AF206" s="1"/>
      <c r="AG206" s="1"/>
      <c r="AH206" s="1"/>
      <c r="AI206" s="1"/>
      <c r="AJ206" s="1"/>
      <c r="AK206" s="1"/>
      <c r="AL206" s="1"/>
      <c r="AM206" s="1"/>
    </row>
    <row r="207" spans="2:39" ht="15" customHeight="1" x14ac:dyDescent="0.25">
      <c r="B207" s="29"/>
      <c r="C207" s="411" t="str">
        <f t="shared" ref="C207:C217" si="297">C24</f>
        <v>&lt;Insert Module / Unit 2&gt;</v>
      </c>
      <c r="D207" s="346"/>
      <c r="E207" s="346"/>
      <c r="F207" s="346"/>
      <c r="G207" s="346"/>
      <c r="H207" s="107">
        <v>12</v>
      </c>
      <c r="I207" s="108"/>
      <c r="J207" s="108"/>
      <c r="K207" s="108"/>
      <c r="L207" s="108"/>
      <c r="M207" s="108"/>
      <c r="N207" s="108"/>
      <c r="O207" s="108"/>
      <c r="P207" s="108"/>
      <c r="Q207" s="108"/>
      <c r="R207" s="108"/>
      <c r="S207" s="108"/>
      <c r="T207" s="10">
        <f t="shared" si="296"/>
        <v>12</v>
      </c>
      <c r="U207" s="5"/>
      <c r="X207" s="314"/>
      <c r="Y207" s="1"/>
      <c r="Z207" s="1"/>
      <c r="AA207" s="1"/>
      <c r="AB207" s="1"/>
      <c r="AC207" s="1"/>
      <c r="AD207" s="1"/>
      <c r="AE207" s="1"/>
      <c r="AF207" s="1"/>
      <c r="AG207" s="1"/>
      <c r="AH207" s="1"/>
      <c r="AI207" s="1"/>
      <c r="AJ207" s="1"/>
      <c r="AK207" s="1"/>
      <c r="AL207" s="1"/>
      <c r="AM207" s="1"/>
    </row>
    <row r="208" spans="2:39" ht="15" customHeight="1" x14ac:dyDescent="0.25">
      <c r="B208" s="29"/>
      <c r="C208" s="411" t="str">
        <f t="shared" si="297"/>
        <v>&lt;Insert Module / Unit 3&gt;</v>
      </c>
      <c r="D208" s="346"/>
      <c r="E208" s="346"/>
      <c r="F208" s="346"/>
      <c r="G208" s="346"/>
      <c r="H208" s="107">
        <v>12</v>
      </c>
      <c r="I208" s="108"/>
      <c r="J208" s="108"/>
      <c r="K208" s="108"/>
      <c r="L208" s="108"/>
      <c r="M208" s="108"/>
      <c r="N208" s="108"/>
      <c r="O208" s="108"/>
      <c r="P208" s="108"/>
      <c r="Q208" s="108"/>
      <c r="R208" s="108"/>
      <c r="S208" s="108"/>
      <c r="T208" s="10">
        <f t="shared" si="296"/>
        <v>12</v>
      </c>
      <c r="U208" s="5"/>
      <c r="X208" s="314"/>
      <c r="Y208" s="1"/>
      <c r="Z208" s="1"/>
      <c r="AA208" s="1"/>
      <c r="AB208" s="1"/>
      <c r="AC208" s="1"/>
      <c r="AD208" s="1"/>
      <c r="AE208" s="1"/>
      <c r="AF208" s="1"/>
      <c r="AG208" s="1"/>
      <c r="AH208" s="1"/>
      <c r="AI208" s="1"/>
      <c r="AJ208" s="1"/>
      <c r="AK208" s="1"/>
      <c r="AL208" s="1"/>
      <c r="AM208" s="1"/>
    </row>
    <row r="209" spans="2:39" ht="15" customHeight="1" x14ac:dyDescent="0.25">
      <c r="B209" s="29"/>
      <c r="C209" s="411" t="str">
        <f t="shared" si="297"/>
        <v>&lt;Insert Module / Unit 4&gt;</v>
      </c>
      <c r="D209" s="346"/>
      <c r="E209" s="346"/>
      <c r="F209" s="346"/>
      <c r="G209" s="346"/>
      <c r="H209" s="107"/>
      <c r="I209" s="108"/>
      <c r="J209" s="107"/>
      <c r="K209" s="107">
        <v>12</v>
      </c>
      <c r="L209" s="108"/>
      <c r="M209" s="108"/>
      <c r="N209" s="108"/>
      <c r="O209" s="108"/>
      <c r="P209" s="108"/>
      <c r="Q209" s="108"/>
      <c r="R209" s="108"/>
      <c r="S209" s="108"/>
      <c r="T209" s="10">
        <f t="shared" si="296"/>
        <v>12</v>
      </c>
      <c r="U209" s="5"/>
      <c r="X209" s="314"/>
      <c r="Y209" s="1"/>
      <c r="Z209" s="1"/>
      <c r="AA209" s="1"/>
      <c r="AB209" s="1"/>
      <c r="AC209" s="1"/>
      <c r="AD209" s="1"/>
      <c r="AE209" s="1"/>
      <c r="AF209" s="1"/>
      <c r="AG209" s="1"/>
      <c r="AH209" s="1"/>
      <c r="AI209" s="1"/>
      <c r="AJ209" s="1"/>
      <c r="AK209" s="1"/>
      <c r="AL209" s="1"/>
      <c r="AM209" s="1"/>
    </row>
    <row r="210" spans="2:39" ht="15" customHeight="1" x14ac:dyDescent="0.25">
      <c r="B210" s="29"/>
      <c r="C210" s="411" t="str">
        <f t="shared" si="297"/>
        <v>&lt;Insert Module / Unit 5&gt;</v>
      </c>
      <c r="D210" s="346"/>
      <c r="E210" s="346"/>
      <c r="F210" s="346"/>
      <c r="G210" s="346"/>
      <c r="H210" s="107"/>
      <c r="I210" s="108"/>
      <c r="J210" s="107"/>
      <c r="K210" s="107">
        <v>12</v>
      </c>
      <c r="L210" s="108"/>
      <c r="M210" s="108"/>
      <c r="N210" s="108"/>
      <c r="O210" s="108"/>
      <c r="P210" s="108"/>
      <c r="Q210" s="108"/>
      <c r="R210" s="108"/>
      <c r="S210" s="108"/>
      <c r="T210" s="10">
        <f t="shared" si="296"/>
        <v>12</v>
      </c>
      <c r="U210" s="5"/>
      <c r="X210" s="314"/>
      <c r="Y210" s="1"/>
      <c r="Z210" s="1"/>
      <c r="AA210" s="1"/>
      <c r="AB210" s="1"/>
      <c r="AC210" s="1"/>
      <c r="AD210" s="1"/>
      <c r="AE210" s="1"/>
      <c r="AF210" s="1"/>
      <c r="AG210" s="1"/>
      <c r="AH210" s="1"/>
      <c r="AI210" s="1"/>
      <c r="AJ210" s="1"/>
      <c r="AK210" s="1"/>
      <c r="AL210" s="1"/>
      <c r="AM210" s="1"/>
    </row>
    <row r="211" spans="2:39" ht="15" customHeight="1" x14ac:dyDescent="0.25">
      <c r="B211" s="29"/>
      <c r="C211" s="411" t="str">
        <f t="shared" si="297"/>
        <v>&lt;Insert Module / Unit 6&gt;</v>
      </c>
      <c r="D211" s="346"/>
      <c r="E211" s="346"/>
      <c r="F211" s="346"/>
      <c r="G211" s="346"/>
      <c r="H211" s="107"/>
      <c r="I211" s="108"/>
      <c r="J211" s="107"/>
      <c r="K211" s="107">
        <v>12</v>
      </c>
      <c r="L211" s="108"/>
      <c r="M211" s="108"/>
      <c r="N211" s="108"/>
      <c r="O211" s="108"/>
      <c r="P211" s="108"/>
      <c r="Q211" s="108"/>
      <c r="R211" s="108"/>
      <c r="S211" s="108"/>
      <c r="T211" s="10">
        <f t="shared" si="296"/>
        <v>12</v>
      </c>
      <c r="U211" s="5"/>
      <c r="X211" s="314"/>
      <c r="Y211" s="1"/>
      <c r="Z211" s="1"/>
      <c r="AA211" s="1"/>
      <c r="AB211" s="1"/>
      <c r="AC211" s="1"/>
      <c r="AD211" s="1"/>
      <c r="AE211" s="1"/>
      <c r="AF211" s="1"/>
      <c r="AG211" s="1"/>
      <c r="AH211" s="1"/>
      <c r="AI211" s="1"/>
      <c r="AJ211" s="1"/>
      <c r="AK211" s="1"/>
      <c r="AL211" s="1"/>
      <c r="AM211" s="1"/>
    </row>
    <row r="212" spans="2:39" ht="15" customHeight="1" x14ac:dyDescent="0.25">
      <c r="B212" s="29"/>
      <c r="C212" s="411" t="str">
        <f t="shared" si="297"/>
        <v>&lt;Insert Module / Unit 7&gt;</v>
      </c>
      <c r="D212" s="346"/>
      <c r="E212" s="346"/>
      <c r="F212" s="346"/>
      <c r="G212" s="346"/>
      <c r="H212" s="107"/>
      <c r="I212" s="108"/>
      <c r="J212" s="108"/>
      <c r="K212" s="108"/>
      <c r="L212" s="108"/>
      <c r="M212" s="108"/>
      <c r="N212" s="107">
        <v>12</v>
      </c>
      <c r="O212" s="108"/>
      <c r="P212" s="108"/>
      <c r="Q212" s="108"/>
      <c r="R212" s="108"/>
      <c r="S212" s="108"/>
      <c r="T212" s="10">
        <f t="shared" si="296"/>
        <v>12</v>
      </c>
      <c r="U212" s="5"/>
      <c r="X212" s="314"/>
      <c r="Y212" s="1"/>
      <c r="Z212" s="1"/>
      <c r="AA212" s="1"/>
      <c r="AB212" s="1"/>
      <c r="AC212" s="1"/>
      <c r="AD212" s="1"/>
      <c r="AE212" s="1"/>
      <c r="AF212" s="1"/>
      <c r="AG212" s="1"/>
      <c r="AH212" s="1"/>
      <c r="AI212" s="1"/>
      <c r="AJ212" s="1"/>
      <c r="AK212" s="1"/>
      <c r="AL212" s="1"/>
      <c r="AM212" s="1"/>
    </row>
    <row r="213" spans="2:39" ht="15" customHeight="1" x14ac:dyDescent="0.25">
      <c r="B213" s="29"/>
      <c r="C213" s="411" t="str">
        <f t="shared" si="297"/>
        <v>&lt;Insert Module / Unit 8&gt;</v>
      </c>
      <c r="D213" s="346"/>
      <c r="E213" s="346"/>
      <c r="F213" s="346"/>
      <c r="G213" s="346"/>
      <c r="H213" s="107"/>
      <c r="I213" s="108"/>
      <c r="J213" s="108"/>
      <c r="K213" s="108"/>
      <c r="L213" s="108"/>
      <c r="M213" s="108"/>
      <c r="N213" s="107">
        <v>12</v>
      </c>
      <c r="O213" s="108"/>
      <c r="P213" s="108"/>
      <c r="Q213" s="108"/>
      <c r="R213" s="108"/>
      <c r="S213" s="108"/>
      <c r="T213" s="10">
        <f t="shared" si="296"/>
        <v>12</v>
      </c>
      <c r="U213" s="5"/>
      <c r="X213" s="314"/>
      <c r="Y213" s="1"/>
      <c r="Z213" s="1"/>
      <c r="AA213" s="1"/>
      <c r="AB213" s="1"/>
      <c r="AC213" s="1"/>
      <c r="AD213" s="1"/>
      <c r="AE213" s="1"/>
      <c r="AF213" s="1"/>
      <c r="AG213" s="1"/>
      <c r="AH213" s="1"/>
      <c r="AI213" s="1"/>
      <c r="AJ213" s="1"/>
      <c r="AK213" s="1"/>
      <c r="AL213" s="1"/>
      <c r="AM213" s="1"/>
    </row>
    <row r="214" spans="2:39" ht="15" customHeight="1" x14ac:dyDescent="0.25">
      <c r="B214" s="29"/>
      <c r="C214" s="411" t="str">
        <f t="shared" si="297"/>
        <v>&lt;Insert Module / Unit 9&gt;</v>
      </c>
      <c r="D214" s="346"/>
      <c r="E214" s="346"/>
      <c r="F214" s="346"/>
      <c r="G214" s="346"/>
      <c r="H214" s="107"/>
      <c r="I214" s="108"/>
      <c r="J214" s="108"/>
      <c r="K214" s="108"/>
      <c r="L214" s="108"/>
      <c r="M214" s="108"/>
      <c r="N214" s="107">
        <v>12</v>
      </c>
      <c r="O214" s="108"/>
      <c r="P214" s="108"/>
      <c r="Q214" s="108"/>
      <c r="R214" s="108"/>
      <c r="S214" s="108"/>
      <c r="T214" s="10">
        <f t="shared" si="296"/>
        <v>12</v>
      </c>
      <c r="U214" s="5"/>
      <c r="X214" s="314"/>
      <c r="Y214" s="1"/>
      <c r="Z214" s="1"/>
      <c r="AA214" s="1"/>
      <c r="AB214" s="1"/>
      <c r="AC214" s="1"/>
      <c r="AD214" s="1"/>
      <c r="AE214" s="1"/>
      <c r="AF214" s="1"/>
      <c r="AG214" s="1"/>
      <c r="AH214" s="1"/>
      <c r="AI214" s="1"/>
      <c r="AJ214" s="1"/>
      <c r="AK214" s="1"/>
      <c r="AL214" s="1"/>
      <c r="AM214" s="1"/>
    </row>
    <row r="215" spans="2:39" ht="15" customHeight="1" x14ac:dyDescent="0.25">
      <c r="B215" s="29"/>
      <c r="C215" s="411" t="str">
        <f t="shared" si="297"/>
        <v>&lt;Insert Module / Unit 10&gt;</v>
      </c>
      <c r="D215" s="346"/>
      <c r="E215" s="346"/>
      <c r="F215" s="346"/>
      <c r="G215" s="346"/>
      <c r="H215" s="107"/>
      <c r="I215" s="108"/>
      <c r="J215" s="108"/>
      <c r="K215" s="108"/>
      <c r="L215" s="108"/>
      <c r="M215" s="108"/>
      <c r="N215" s="108"/>
      <c r="O215" s="108"/>
      <c r="P215" s="108"/>
      <c r="Q215" s="108"/>
      <c r="R215" s="108"/>
      <c r="S215" s="108"/>
      <c r="T215" s="10">
        <f t="shared" si="296"/>
        <v>0</v>
      </c>
      <c r="U215" s="5"/>
      <c r="X215" s="314"/>
      <c r="Y215" s="1"/>
      <c r="Z215" s="1"/>
      <c r="AA215" s="1"/>
      <c r="AB215" s="1"/>
      <c r="AC215" s="1"/>
      <c r="AD215" s="1"/>
      <c r="AE215" s="1"/>
      <c r="AF215" s="1"/>
      <c r="AG215" s="1"/>
      <c r="AH215" s="1"/>
      <c r="AI215" s="1"/>
      <c r="AJ215" s="1"/>
      <c r="AK215" s="1"/>
      <c r="AL215" s="1"/>
      <c r="AM215" s="1"/>
    </row>
    <row r="216" spans="2:39" ht="15" customHeight="1" x14ac:dyDescent="0.25">
      <c r="B216" s="29"/>
      <c r="C216" s="411" t="str">
        <f t="shared" si="297"/>
        <v>&lt;Insert Module / Unit 11&gt;</v>
      </c>
      <c r="D216" s="346"/>
      <c r="E216" s="346"/>
      <c r="F216" s="346"/>
      <c r="G216" s="346"/>
      <c r="H216" s="107"/>
      <c r="I216" s="108"/>
      <c r="J216" s="108"/>
      <c r="K216" s="108"/>
      <c r="L216" s="108"/>
      <c r="M216" s="108"/>
      <c r="N216" s="108"/>
      <c r="O216" s="108"/>
      <c r="P216" s="108"/>
      <c r="Q216" s="108"/>
      <c r="R216" s="108"/>
      <c r="S216" s="108"/>
      <c r="T216" s="10">
        <f t="shared" si="296"/>
        <v>0</v>
      </c>
      <c r="U216" s="5"/>
      <c r="X216" s="314"/>
      <c r="Y216" s="1"/>
      <c r="Z216" s="1"/>
      <c r="AA216" s="1"/>
      <c r="AB216" s="1"/>
      <c r="AC216" s="1"/>
      <c r="AD216" s="1"/>
      <c r="AE216" s="1"/>
      <c r="AF216" s="1"/>
      <c r="AG216" s="1"/>
      <c r="AH216" s="1"/>
      <c r="AI216" s="1"/>
      <c r="AJ216" s="1"/>
      <c r="AK216" s="1"/>
      <c r="AL216" s="1"/>
      <c r="AM216" s="1"/>
    </row>
    <row r="217" spans="2:39" ht="15" customHeight="1" x14ac:dyDescent="0.25">
      <c r="B217" s="29"/>
      <c r="C217" s="411" t="str">
        <f t="shared" si="297"/>
        <v>&lt;Insert Module / Unit 12&gt;</v>
      </c>
      <c r="D217" s="346"/>
      <c r="E217" s="346"/>
      <c r="F217" s="346"/>
      <c r="G217" s="346"/>
      <c r="H217" s="107"/>
      <c r="I217" s="108"/>
      <c r="J217" s="108"/>
      <c r="K217" s="108"/>
      <c r="L217" s="108"/>
      <c r="M217" s="108"/>
      <c r="N217" s="108"/>
      <c r="O217" s="108"/>
      <c r="P217" s="108"/>
      <c r="Q217" s="108"/>
      <c r="R217" s="108"/>
      <c r="S217" s="108"/>
      <c r="T217" s="10">
        <f t="shared" si="296"/>
        <v>0</v>
      </c>
      <c r="U217" s="5"/>
      <c r="X217" s="314"/>
      <c r="Y217" s="1"/>
      <c r="Z217" s="1"/>
      <c r="AA217" s="1"/>
      <c r="AB217" s="1"/>
      <c r="AC217" s="1"/>
      <c r="AD217" s="1"/>
      <c r="AE217" s="1"/>
      <c r="AF217" s="1"/>
      <c r="AG217" s="1"/>
      <c r="AH217" s="1"/>
      <c r="AI217" s="1"/>
      <c r="AJ217" s="1"/>
      <c r="AK217" s="1"/>
      <c r="AL217" s="1"/>
      <c r="AM217" s="1"/>
    </row>
    <row r="218" spans="2:39" x14ac:dyDescent="0.25">
      <c r="B218" s="29"/>
      <c r="H218" s="5"/>
      <c r="T218" s="5"/>
      <c r="U218" s="5"/>
      <c r="V218" s="326" t="s">
        <v>167</v>
      </c>
      <c r="X218" s="314"/>
      <c r="Y218" s="1"/>
      <c r="Z218" s="1"/>
      <c r="AA218" s="1"/>
      <c r="AB218" s="1"/>
      <c r="AC218" s="1"/>
      <c r="AD218" s="1"/>
      <c r="AE218" s="1"/>
      <c r="AF218" s="1"/>
      <c r="AG218" s="1"/>
      <c r="AH218" s="1"/>
      <c r="AI218" s="1"/>
      <c r="AJ218" s="1"/>
      <c r="AK218" s="1"/>
      <c r="AL218" s="1"/>
      <c r="AM218" s="1"/>
    </row>
    <row r="219" spans="2:39" x14ac:dyDescent="0.25">
      <c r="B219" s="29"/>
      <c r="G219" s="100" t="s">
        <v>105</v>
      </c>
      <c r="H219" s="10">
        <f>SUM(H206:H218)</f>
        <v>36</v>
      </c>
      <c r="I219" s="10">
        <f t="shared" ref="I219:S219" si="298">SUM(I206:I218)</f>
        <v>0</v>
      </c>
      <c r="J219" s="10">
        <f t="shared" si="298"/>
        <v>0</v>
      </c>
      <c r="K219" s="10">
        <f t="shared" si="298"/>
        <v>36</v>
      </c>
      <c r="L219" s="10">
        <f t="shared" si="298"/>
        <v>0</v>
      </c>
      <c r="M219" s="10">
        <f t="shared" si="298"/>
        <v>0</v>
      </c>
      <c r="N219" s="10">
        <f t="shared" si="298"/>
        <v>36</v>
      </c>
      <c r="O219" s="10">
        <f t="shared" si="298"/>
        <v>0</v>
      </c>
      <c r="P219" s="10">
        <f t="shared" si="298"/>
        <v>0</v>
      </c>
      <c r="Q219" s="10">
        <f t="shared" si="298"/>
        <v>0</v>
      </c>
      <c r="R219" s="10">
        <f t="shared" si="298"/>
        <v>0</v>
      </c>
      <c r="S219" s="10">
        <f t="shared" si="298"/>
        <v>0</v>
      </c>
      <c r="T219" s="10">
        <f t="shared" ref="T219" si="299">SUM(H219:S219)</f>
        <v>108</v>
      </c>
      <c r="U219" s="5"/>
      <c r="V219" s="327" t="s">
        <v>168</v>
      </c>
      <c r="X219" s="314"/>
      <c r="Y219" s="1"/>
      <c r="Z219" s="1"/>
      <c r="AA219" s="1"/>
      <c r="AB219" s="1"/>
      <c r="AC219" s="1"/>
      <c r="AD219" s="1"/>
      <c r="AE219" s="1"/>
      <c r="AF219" s="1"/>
      <c r="AG219" s="1"/>
      <c r="AH219" s="1"/>
      <c r="AI219" s="1"/>
      <c r="AJ219" s="1"/>
      <c r="AK219" s="1"/>
      <c r="AL219" s="1"/>
      <c r="AM219" s="1"/>
    </row>
    <row r="220" spans="2:39" x14ac:dyDescent="0.25">
      <c r="B220" s="29"/>
      <c r="G220" s="106" t="s">
        <v>112</v>
      </c>
      <c r="H220" s="10">
        <f>H219*$P$9</f>
        <v>54</v>
      </c>
      <c r="I220" s="10">
        <f t="shared" ref="I220:S220" si="300">I219*$P$9</f>
        <v>0</v>
      </c>
      <c r="J220" s="10">
        <f t="shared" si="300"/>
        <v>0</v>
      </c>
      <c r="K220" s="10">
        <f t="shared" si="300"/>
        <v>54</v>
      </c>
      <c r="L220" s="10">
        <f t="shared" si="300"/>
        <v>0</v>
      </c>
      <c r="M220" s="10">
        <f t="shared" si="300"/>
        <v>0</v>
      </c>
      <c r="N220" s="10">
        <f t="shared" si="300"/>
        <v>54</v>
      </c>
      <c r="O220" s="10">
        <f t="shared" si="300"/>
        <v>0</v>
      </c>
      <c r="P220" s="10">
        <f t="shared" si="300"/>
        <v>0</v>
      </c>
      <c r="Q220" s="10">
        <f t="shared" si="300"/>
        <v>0</v>
      </c>
      <c r="R220" s="10">
        <f t="shared" si="300"/>
        <v>0</v>
      </c>
      <c r="S220" s="10">
        <f t="shared" si="300"/>
        <v>0</v>
      </c>
      <c r="T220" s="10">
        <f>SUM(H220:S220)</f>
        <v>162</v>
      </c>
      <c r="U220" s="5"/>
      <c r="V220" s="21">
        <f>'C Staff Rates &amp; Roles'!$L$14</f>
        <v>1800</v>
      </c>
      <c r="X220" s="314"/>
      <c r="Y220" s="1"/>
      <c r="Z220" s="1"/>
      <c r="AA220" s="1"/>
      <c r="AB220" s="1"/>
      <c r="AC220" s="1"/>
      <c r="AD220" s="1"/>
      <c r="AE220" s="1"/>
      <c r="AF220" s="1"/>
      <c r="AG220" s="1"/>
      <c r="AH220" s="1"/>
      <c r="AI220" s="1"/>
      <c r="AJ220" s="1"/>
      <c r="AK220" s="1"/>
      <c r="AL220" s="1"/>
      <c r="AM220" s="1"/>
    </row>
    <row r="221" spans="2:39" x14ac:dyDescent="0.25">
      <c r="B221" s="29"/>
      <c r="G221" s="100" t="s">
        <v>111</v>
      </c>
      <c r="H221" s="10">
        <f>H219*$Q$9</f>
        <v>36</v>
      </c>
      <c r="I221" s="10">
        <f t="shared" ref="I221:S221" si="301">I219*$Q$9</f>
        <v>0</v>
      </c>
      <c r="J221" s="10">
        <f t="shared" si="301"/>
        <v>0</v>
      </c>
      <c r="K221" s="10">
        <f t="shared" si="301"/>
        <v>36</v>
      </c>
      <c r="L221" s="10">
        <f t="shared" si="301"/>
        <v>0</v>
      </c>
      <c r="M221" s="10">
        <f t="shared" si="301"/>
        <v>0</v>
      </c>
      <c r="N221" s="10">
        <f t="shared" si="301"/>
        <v>36</v>
      </c>
      <c r="O221" s="10">
        <f t="shared" si="301"/>
        <v>0</v>
      </c>
      <c r="P221" s="10">
        <f t="shared" si="301"/>
        <v>0</v>
      </c>
      <c r="Q221" s="10">
        <f t="shared" si="301"/>
        <v>0</v>
      </c>
      <c r="R221" s="10">
        <f t="shared" si="301"/>
        <v>0</v>
      </c>
      <c r="S221" s="10">
        <f t="shared" si="301"/>
        <v>0</v>
      </c>
      <c r="T221" s="10">
        <f>SUM(H221:S221)</f>
        <v>108</v>
      </c>
      <c r="U221" s="5"/>
      <c r="X221" s="314"/>
      <c r="Y221" s="1"/>
      <c r="Z221" s="1"/>
      <c r="AA221" s="1"/>
      <c r="AB221" s="1"/>
      <c r="AC221" s="1"/>
      <c r="AD221" s="1"/>
      <c r="AE221" s="1"/>
      <c r="AF221" s="1"/>
      <c r="AG221" s="1"/>
      <c r="AH221" s="1"/>
      <c r="AI221" s="1"/>
      <c r="AJ221" s="1"/>
      <c r="AK221" s="1"/>
      <c r="AL221" s="1"/>
      <c r="AM221" s="1"/>
    </row>
    <row r="222" spans="2:39" x14ac:dyDescent="0.25">
      <c r="B222" s="29"/>
      <c r="G222" s="100" t="s">
        <v>117</v>
      </c>
      <c r="H222" s="10">
        <f>SUM(H219:H221)</f>
        <v>126</v>
      </c>
      <c r="I222" s="10">
        <f t="shared" ref="I222:S222" si="302">SUM(I219:I221)</f>
        <v>0</v>
      </c>
      <c r="J222" s="10">
        <f t="shared" si="302"/>
        <v>0</v>
      </c>
      <c r="K222" s="10">
        <f t="shared" si="302"/>
        <v>126</v>
      </c>
      <c r="L222" s="10">
        <f t="shared" si="302"/>
        <v>0</v>
      </c>
      <c r="M222" s="10">
        <f t="shared" si="302"/>
        <v>0</v>
      </c>
      <c r="N222" s="10">
        <f t="shared" si="302"/>
        <v>126</v>
      </c>
      <c r="O222" s="10">
        <f t="shared" si="302"/>
        <v>0</v>
      </c>
      <c r="P222" s="10">
        <f t="shared" si="302"/>
        <v>0</v>
      </c>
      <c r="Q222" s="10">
        <f t="shared" si="302"/>
        <v>0</v>
      </c>
      <c r="R222" s="10">
        <f t="shared" si="302"/>
        <v>0</v>
      </c>
      <c r="S222" s="10">
        <f t="shared" si="302"/>
        <v>0</v>
      </c>
      <c r="T222" s="104">
        <f>SUM(T219:T221)</f>
        <v>378</v>
      </c>
      <c r="U222" s="105"/>
      <c r="V222" s="141">
        <f>T222/V220</f>
        <v>0.21</v>
      </c>
      <c r="X222" s="314"/>
      <c r="Y222" s="1"/>
      <c r="Z222" s="1"/>
      <c r="AA222" s="1"/>
      <c r="AB222" s="1"/>
      <c r="AC222" s="1"/>
      <c r="AD222" s="1"/>
      <c r="AE222" s="1"/>
      <c r="AF222" s="1"/>
      <c r="AG222" s="1"/>
      <c r="AH222" s="1"/>
      <c r="AI222" s="1"/>
      <c r="AJ222" s="1"/>
      <c r="AK222" s="1"/>
      <c r="AL222" s="1"/>
      <c r="AM222" s="1"/>
    </row>
    <row r="223" spans="2:39" x14ac:dyDescent="0.25">
      <c r="B223" s="29"/>
      <c r="X223" s="314"/>
      <c r="Y223" s="1"/>
      <c r="Z223" s="1"/>
      <c r="AA223" s="1"/>
      <c r="AB223" s="1"/>
      <c r="AC223" s="1"/>
      <c r="AD223" s="1"/>
      <c r="AE223" s="1"/>
      <c r="AF223" s="1"/>
      <c r="AG223" s="1"/>
      <c r="AH223" s="1"/>
      <c r="AI223" s="1"/>
      <c r="AJ223" s="1"/>
      <c r="AK223" s="1"/>
      <c r="AL223" s="1"/>
      <c r="AM223" s="1"/>
    </row>
    <row r="224" spans="2:39" ht="18.75" x14ac:dyDescent="0.3">
      <c r="B224" s="29"/>
      <c r="E224" s="23" t="s">
        <v>40</v>
      </c>
      <c r="G224" s="101" t="s">
        <v>113</v>
      </c>
      <c r="I224" s="94" t="s">
        <v>109</v>
      </c>
      <c r="J224" s="101">
        <f>$O$9</f>
        <v>15</v>
      </c>
      <c r="K224" s="94"/>
      <c r="M224" s="94" t="s">
        <v>95</v>
      </c>
      <c r="N224" s="20">
        <f>$P$9</f>
        <v>1.5</v>
      </c>
      <c r="P224" t="s">
        <v>110</v>
      </c>
      <c r="R224" s="121">
        <f>$Q$9</f>
        <v>1</v>
      </c>
      <c r="X224" s="314"/>
      <c r="Y224" s="1"/>
      <c r="Z224" s="1"/>
      <c r="AA224" s="1"/>
      <c r="AB224" s="1"/>
      <c r="AC224" s="1"/>
      <c r="AD224" s="1"/>
      <c r="AE224" s="1"/>
      <c r="AF224" s="1"/>
      <c r="AG224" s="1"/>
      <c r="AH224" s="1"/>
      <c r="AI224" s="1"/>
      <c r="AJ224" s="1"/>
      <c r="AK224" s="1"/>
      <c r="AL224" s="1"/>
      <c r="AM224" s="1"/>
    </row>
    <row r="225" spans="2:39" ht="15" customHeight="1" x14ac:dyDescent="0.25">
      <c r="B225" s="29"/>
      <c r="C225" s="353" t="s">
        <v>123</v>
      </c>
      <c r="D225" s="362"/>
      <c r="E225" s="362"/>
      <c r="F225" s="362"/>
      <c r="G225" s="362"/>
      <c r="H225" s="109" t="s">
        <v>91</v>
      </c>
      <c r="I225" s="109" t="s">
        <v>92</v>
      </c>
      <c r="J225" s="109" t="s">
        <v>93</v>
      </c>
      <c r="K225" s="109" t="s">
        <v>94</v>
      </c>
      <c r="L225" s="109" t="s">
        <v>83</v>
      </c>
      <c r="M225" s="109" t="s">
        <v>84</v>
      </c>
      <c r="N225" s="109" t="s">
        <v>85</v>
      </c>
      <c r="O225" s="109" t="s">
        <v>86</v>
      </c>
      <c r="P225" s="109" t="s">
        <v>87</v>
      </c>
      <c r="Q225" s="109" t="s">
        <v>88</v>
      </c>
      <c r="R225" s="109" t="s">
        <v>89</v>
      </c>
      <c r="S225" s="109" t="s">
        <v>90</v>
      </c>
      <c r="T225" s="109" t="s">
        <v>3</v>
      </c>
      <c r="U225" s="136"/>
      <c r="X225" s="314"/>
      <c r="Y225" s="1"/>
      <c r="Z225" s="1"/>
      <c r="AA225" s="1"/>
      <c r="AB225" s="1"/>
      <c r="AC225" s="1"/>
      <c r="AD225" s="1"/>
      <c r="AE225" s="1"/>
      <c r="AF225" s="1"/>
      <c r="AG225" s="1"/>
      <c r="AH225" s="1"/>
      <c r="AI225" s="1"/>
      <c r="AJ225" s="1"/>
      <c r="AK225" s="1"/>
      <c r="AL225" s="1"/>
      <c r="AM225" s="1"/>
    </row>
    <row r="226" spans="2:39" ht="15" customHeight="1" x14ac:dyDescent="0.25">
      <c r="B226" s="29"/>
      <c r="C226" s="411" t="str">
        <f>C43</f>
        <v>&lt;Insert Module / Unit 1&gt;</v>
      </c>
      <c r="D226" s="346"/>
      <c r="E226" s="346"/>
      <c r="F226" s="346"/>
      <c r="G226" s="346"/>
      <c r="H226" s="107">
        <v>12</v>
      </c>
      <c r="I226" s="108"/>
      <c r="J226" s="108"/>
      <c r="K226" s="108"/>
      <c r="L226" s="108"/>
      <c r="M226" s="108"/>
      <c r="N226" s="108"/>
      <c r="O226" s="108"/>
      <c r="P226" s="108"/>
      <c r="Q226" s="108"/>
      <c r="R226" s="108"/>
      <c r="S226" s="108"/>
      <c r="T226" s="10">
        <f t="shared" ref="T226:T237" si="303">SUM(H226:S226)</f>
        <v>12</v>
      </c>
      <c r="U226" s="5"/>
      <c r="X226" s="314"/>
      <c r="Y226" s="1"/>
      <c r="Z226" s="1"/>
      <c r="AA226" s="1"/>
      <c r="AB226" s="1"/>
      <c r="AC226" s="1"/>
      <c r="AD226" s="1"/>
      <c r="AE226" s="1"/>
      <c r="AF226" s="1"/>
      <c r="AG226" s="1"/>
      <c r="AH226" s="1"/>
      <c r="AI226" s="1"/>
      <c r="AJ226" s="1"/>
      <c r="AK226" s="1"/>
      <c r="AL226" s="1"/>
      <c r="AM226" s="1"/>
    </row>
    <row r="227" spans="2:39" ht="15" customHeight="1" x14ac:dyDescent="0.25">
      <c r="B227" s="29"/>
      <c r="C227" s="411" t="str">
        <f t="shared" ref="C227:C237" si="304">C44</f>
        <v>&lt;Insert Module / Unit 2&gt;</v>
      </c>
      <c r="D227" s="346"/>
      <c r="E227" s="346"/>
      <c r="F227" s="346"/>
      <c r="G227" s="346"/>
      <c r="H227" s="107">
        <v>12</v>
      </c>
      <c r="I227" s="108"/>
      <c r="J227" s="108"/>
      <c r="K227" s="108"/>
      <c r="L227" s="108"/>
      <c r="M227" s="108"/>
      <c r="N227" s="108"/>
      <c r="O227" s="108"/>
      <c r="P227" s="108"/>
      <c r="Q227" s="108"/>
      <c r="R227" s="108"/>
      <c r="S227" s="108"/>
      <c r="T227" s="10">
        <f t="shared" si="303"/>
        <v>12</v>
      </c>
      <c r="U227" s="5"/>
      <c r="X227" s="314"/>
      <c r="Y227" s="1"/>
      <c r="Z227" s="1"/>
      <c r="AA227" s="1"/>
      <c r="AB227" s="1"/>
      <c r="AC227" s="1"/>
      <c r="AD227" s="1"/>
      <c r="AE227" s="1"/>
      <c r="AF227" s="1"/>
      <c r="AG227" s="1"/>
      <c r="AH227" s="1"/>
      <c r="AI227" s="1"/>
      <c r="AJ227" s="1"/>
      <c r="AK227" s="1"/>
      <c r="AL227" s="1"/>
      <c r="AM227" s="1"/>
    </row>
    <row r="228" spans="2:39" ht="15" customHeight="1" x14ac:dyDescent="0.25">
      <c r="B228" s="29"/>
      <c r="C228" s="411" t="str">
        <f t="shared" si="304"/>
        <v>&lt;Insert Module / Unit 3&gt;</v>
      </c>
      <c r="D228" s="346"/>
      <c r="E228" s="346"/>
      <c r="F228" s="346"/>
      <c r="G228" s="346"/>
      <c r="H228" s="107">
        <v>12</v>
      </c>
      <c r="I228" s="108"/>
      <c r="J228" s="108"/>
      <c r="K228" s="108"/>
      <c r="L228" s="108"/>
      <c r="M228" s="108"/>
      <c r="N228" s="108"/>
      <c r="O228" s="108"/>
      <c r="P228" s="108"/>
      <c r="Q228" s="108"/>
      <c r="R228" s="108"/>
      <c r="S228" s="108"/>
      <c r="T228" s="10">
        <f t="shared" si="303"/>
        <v>12</v>
      </c>
      <c r="U228" s="5"/>
      <c r="X228" s="314"/>
      <c r="Y228" s="1"/>
      <c r="Z228" s="1"/>
      <c r="AA228" s="1"/>
      <c r="AB228" s="1"/>
      <c r="AC228" s="1"/>
      <c r="AD228" s="1"/>
      <c r="AE228" s="1"/>
      <c r="AF228" s="1"/>
      <c r="AG228" s="1"/>
      <c r="AH228" s="1"/>
      <c r="AI228" s="1"/>
      <c r="AJ228" s="1"/>
      <c r="AK228" s="1"/>
      <c r="AL228" s="1"/>
      <c r="AM228" s="1"/>
    </row>
    <row r="229" spans="2:39" ht="15" customHeight="1" x14ac:dyDescent="0.25">
      <c r="B229" s="29"/>
      <c r="C229" s="411" t="str">
        <f t="shared" si="304"/>
        <v>&lt;Insert Module / Unit 4&gt;</v>
      </c>
      <c r="D229" s="346"/>
      <c r="E229" s="346"/>
      <c r="F229" s="346"/>
      <c r="G229" s="346"/>
      <c r="H229" s="107"/>
      <c r="I229" s="108"/>
      <c r="J229" s="107"/>
      <c r="K229" s="107">
        <v>12</v>
      </c>
      <c r="L229" s="108"/>
      <c r="M229" s="108"/>
      <c r="N229" s="108"/>
      <c r="O229" s="108"/>
      <c r="P229" s="108"/>
      <c r="Q229" s="108"/>
      <c r="R229" s="108"/>
      <c r="S229" s="108"/>
      <c r="T229" s="10">
        <f t="shared" si="303"/>
        <v>12</v>
      </c>
      <c r="U229" s="5"/>
      <c r="X229" s="314"/>
      <c r="Y229" s="1"/>
      <c r="Z229" s="1"/>
      <c r="AA229" s="1"/>
      <c r="AB229" s="1"/>
      <c r="AC229" s="1"/>
      <c r="AD229" s="1"/>
      <c r="AE229" s="1"/>
      <c r="AF229" s="1"/>
      <c r="AG229" s="1"/>
      <c r="AH229" s="1"/>
      <c r="AI229" s="1"/>
      <c r="AJ229" s="1"/>
      <c r="AK229" s="1"/>
      <c r="AL229" s="1"/>
      <c r="AM229" s="1"/>
    </row>
    <row r="230" spans="2:39" ht="15" customHeight="1" x14ac:dyDescent="0.25">
      <c r="B230" s="29"/>
      <c r="C230" s="411" t="str">
        <f t="shared" si="304"/>
        <v>&lt;Insert Module / Unit 5&gt;</v>
      </c>
      <c r="D230" s="346"/>
      <c r="E230" s="346"/>
      <c r="F230" s="346"/>
      <c r="G230" s="346"/>
      <c r="H230" s="107"/>
      <c r="I230" s="108"/>
      <c r="J230" s="107"/>
      <c r="K230" s="107">
        <v>12</v>
      </c>
      <c r="L230" s="108"/>
      <c r="M230" s="108"/>
      <c r="N230" s="108"/>
      <c r="O230" s="108"/>
      <c r="P230" s="108"/>
      <c r="Q230" s="108"/>
      <c r="R230" s="108"/>
      <c r="S230" s="108"/>
      <c r="T230" s="10">
        <f t="shared" si="303"/>
        <v>12</v>
      </c>
      <c r="U230" s="5"/>
      <c r="X230" s="314"/>
      <c r="Y230" s="1"/>
      <c r="Z230" s="1"/>
      <c r="AA230" s="1"/>
      <c r="AB230" s="1"/>
      <c r="AC230" s="1"/>
      <c r="AD230" s="1"/>
      <c r="AE230" s="1"/>
      <c r="AF230" s="1"/>
      <c r="AG230" s="1"/>
      <c r="AH230" s="1"/>
      <c r="AI230" s="1"/>
      <c r="AJ230" s="1"/>
      <c r="AK230" s="1"/>
      <c r="AL230" s="1"/>
      <c r="AM230" s="1"/>
    </row>
    <row r="231" spans="2:39" ht="15" customHeight="1" x14ac:dyDescent="0.25">
      <c r="B231" s="29"/>
      <c r="C231" s="411" t="str">
        <f t="shared" si="304"/>
        <v>&lt;Insert Module / Unit 6&gt;</v>
      </c>
      <c r="D231" s="346"/>
      <c r="E231" s="346"/>
      <c r="F231" s="346"/>
      <c r="G231" s="346"/>
      <c r="H231" s="107"/>
      <c r="I231" s="108"/>
      <c r="J231" s="107"/>
      <c r="K231" s="107">
        <v>12</v>
      </c>
      <c r="L231" s="108"/>
      <c r="M231" s="108"/>
      <c r="N231" s="108"/>
      <c r="O231" s="108"/>
      <c r="P231" s="108"/>
      <c r="Q231" s="108"/>
      <c r="R231" s="108"/>
      <c r="S231" s="108"/>
      <c r="T231" s="10">
        <f t="shared" si="303"/>
        <v>12</v>
      </c>
      <c r="U231" s="5"/>
      <c r="X231" s="314"/>
      <c r="Y231" s="1"/>
      <c r="Z231" s="1"/>
      <c r="AA231" s="1"/>
      <c r="AB231" s="1"/>
      <c r="AC231" s="1"/>
      <c r="AD231" s="1"/>
      <c r="AE231" s="1"/>
      <c r="AF231" s="1"/>
      <c r="AG231" s="1"/>
      <c r="AH231" s="1"/>
      <c r="AI231" s="1"/>
      <c r="AJ231" s="1"/>
      <c r="AK231" s="1"/>
      <c r="AL231" s="1"/>
      <c r="AM231" s="1"/>
    </row>
    <row r="232" spans="2:39" ht="15" customHeight="1" x14ac:dyDescent="0.25">
      <c r="B232" s="29"/>
      <c r="C232" s="411" t="str">
        <f t="shared" si="304"/>
        <v>&lt;Insert Module / Unit 7&gt;</v>
      </c>
      <c r="D232" s="346"/>
      <c r="E232" s="346"/>
      <c r="F232" s="346"/>
      <c r="G232" s="346"/>
      <c r="H232" s="107"/>
      <c r="I232" s="108"/>
      <c r="J232" s="108"/>
      <c r="K232" s="108"/>
      <c r="L232" s="108"/>
      <c r="M232" s="108"/>
      <c r="N232" s="107">
        <v>12</v>
      </c>
      <c r="O232" s="108"/>
      <c r="P232" s="108"/>
      <c r="Q232" s="108"/>
      <c r="R232" s="108"/>
      <c r="S232" s="108"/>
      <c r="T232" s="10">
        <f t="shared" si="303"/>
        <v>12</v>
      </c>
      <c r="U232" s="5"/>
      <c r="X232" s="314"/>
      <c r="Y232" s="1"/>
      <c r="Z232" s="1"/>
      <c r="AA232" s="1"/>
      <c r="AB232" s="1"/>
      <c r="AC232" s="1"/>
      <c r="AD232" s="1"/>
      <c r="AE232" s="1"/>
      <c r="AF232" s="1"/>
      <c r="AG232" s="1"/>
      <c r="AH232" s="1"/>
      <c r="AI232" s="1"/>
      <c r="AJ232" s="1"/>
      <c r="AK232" s="1"/>
      <c r="AL232" s="1"/>
      <c r="AM232" s="1"/>
    </row>
    <row r="233" spans="2:39" ht="15" customHeight="1" x14ac:dyDescent="0.25">
      <c r="B233" s="29"/>
      <c r="C233" s="411" t="str">
        <f t="shared" si="304"/>
        <v>&lt;Insert Module / Unit 8&gt;</v>
      </c>
      <c r="D233" s="346"/>
      <c r="E233" s="346"/>
      <c r="F233" s="346"/>
      <c r="G233" s="346"/>
      <c r="H233" s="107"/>
      <c r="I233" s="108"/>
      <c r="J233" s="108"/>
      <c r="K233" s="108"/>
      <c r="L233" s="108"/>
      <c r="M233" s="108"/>
      <c r="N233" s="107">
        <v>12</v>
      </c>
      <c r="O233" s="108"/>
      <c r="P233" s="108"/>
      <c r="Q233" s="108"/>
      <c r="R233" s="108"/>
      <c r="S233" s="108"/>
      <c r="T233" s="10">
        <f t="shared" si="303"/>
        <v>12</v>
      </c>
      <c r="U233" s="5"/>
      <c r="X233" s="314"/>
      <c r="Y233" s="1"/>
      <c r="Z233" s="1"/>
      <c r="AA233" s="1"/>
      <c r="AB233" s="1"/>
      <c r="AC233" s="1"/>
      <c r="AD233" s="1"/>
      <c r="AE233" s="1"/>
      <c r="AF233" s="1"/>
      <c r="AG233" s="1"/>
      <c r="AH233" s="1"/>
      <c r="AI233" s="1"/>
      <c r="AJ233" s="1"/>
      <c r="AK233" s="1"/>
      <c r="AL233" s="1"/>
      <c r="AM233" s="1"/>
    </row>
    <row r="234" spans="2:39" ht="15" customHeight="1" x14ac:dyDescent="0.25">
      <c r="B234" s="29"/>
      <c r="C234" s="411" t="str">
        <f t="shared" si="304"/>
        <v>&lt;Insert Module / Unit 9&gt;</v>
      </c>
      <c r="D234" s="346"/>
      <c r="E234" s="346"/>
      <c r="F234" s="346"/>
      <c r="G234" s="346"/>
      <c r="H234" s="107"/>
      <c r="I234" s="108"/>
      <c r="J234" s="108"/>
      <c r="K234" s="108"/>
      <c r="L234" s="108"/>
      <c r="M234" s="108"/>
      <c r="N234" s="107">
        <v>12</v>
      </c>
      <c r="O234" s="108"/>
      <c r="P234" s="108"/>
      <c r="Q234" s="108"/>
      <c r="R234" s="108"/>
      <c r="S234" s="108"/>
      <c r="T234" s="10">
        <f t="shared" si="303"/>
        <v>12</v>
      </c>
      <c r="U234" s="5"/>
      <c r="X234" s="314"/>
      <c r="Y234" s="1"/>
      <c r="Z234" s="1"/>
      <c r="AA234" s="1"/>
      <c r="AB234" s="1"/>
      <c r="AC234" s="1"/>
      <c r="AD234" s="1"/>
      <c r="AE234" s="1"/>
      <c r="AF234" s="1"/>
      <c r="AG234" s="1"/>
      <c r="AH234" s="1"/>
      <c r="AI234" s="1"/>
      <c r="AJ234" s="1"/>
      <c r="AK234" s="1"/>
      <c r="AL234" s="1"/>
      <c r="AM234" s="1"/>
    </row>
    <row r="235" spans="2:39" ht="15" customHeight="1" x14ac:dyDescent="0.25">
      <c r="B235" s="29"/>
      <c r="C235" s="411" t="str">
        <f t="shared" si="304"/>
        <v>&lt;Insert Module / Unit 10&gt;</v>
      </c>
      <c r="D235" s="346"/>
      <c r="E235" s="346"/>
      <c r="F235" s="346"/>
      <c r="G235" s="346"/>
      <c r="H235" s="107"/>
      <c r="I235" s="108"/>
      <c r="J235" s="108"/>
      <c r="K235" s="108"/>
      <c r="L235" s="108"/>
      <c r="M235" s="108"/>
      <c r="N235" s="108"/>
      <c r="O235" s="108"/>
      <c r="P235" s="108"/>
      <c r="Q235" s="108"/>
      <c r="R235" s="108"/>
      <c r="S235" s="108"/>
      <c r="T235" s="10">
        <f t="shared" si="303"/>
        <v>0</v>
      </c>
      <c r="U235" s="5"/>
      <c r="X235" s="314"/>
      <c r="Y235" s="1"/>
      <c r="Z235" s="1"/>
      <c r="AA235" s="1"/>
      <c r="AB235" s="1"/>
      <c r="AC235" s="1"/>
      <c r="AD235" s="1"/>
      <c r="AE235" s="1"/>
      <c r="AF235" s="1"/>
      <c r="AG235" s="1"/>
      <c r="AH235" s="1"/>
      <c r="AI235" s="1"/>
      <c r="AJ235" s="1"/>
      <c r="AK235" s="1"/>
      <c r="AL235" s="1"/>
      <c r="AM235" s="1"/>
    </row>
    <row r="236" spans="2:39" ht="15" customHeight="1" x14ac:dyDescent="0.25">
      <c r="B236" s="29"/>
      <c r="C236" s="411" t="str">
        <f t="shared" si="304"/>
        <v>&lt;Insert Module / Unit 11&gt;</v>
      </c>
      <c r="D236" s="346"/>
      <c r="E236" s="346"/>
      <c r="F236" s="346"/>
      <c r="G236" s="346"/>
      <c r="H236" s="107"/>
      <c r="I236" s="108"/>
      <c r="J236" s="108"/>
      <c r="K236" s="108"/>
      <c r="L236" s="108"/>
      <c r="M236" s="108"/>
      <c r="N236" s="108"/>
      <c r="O236" s="108"/>
      <c r="P236" s="108"/>
      <c r="Q236" s="108"/>
      <c r="R236" s="108"/>
      <c r="S236" s="108"/>
      <c r="T236" s="10">
        <f t="shared" si="303"/>
        <v>0</v>
      </c>
      <c r="U236" s="5"/>
      <c r="X236" s="314"/>
      <c r="Y236" s="1"/>
      <c r="Z236" s="1"/>
      <c r="AA236" s="1"/>
      <c r="AB236" s="1"/>
      <c r="AC236" s="1"/>
      <c r="AD236" s="1"/>
      <c r="AE236" s="1"/>
      <c r="AF236" s="1"/>
      <c r="AG236" s="1"/>
      <c r="AH236" s="1"/>
      <c r="AI236" s="1"/>
      <c r="AJ236" s="1"/>
      <c r="AK236" s="1"/>
      <c r="AL236" s="1"/>
      <c r="AM236" s="1"/>
    </row>
    <row r="237" spans="2:39" ht="15" customHeight="1" x14ac:dyDescent="0.25">
      <c r="B237" s="29"/>
      <c r="C237" s="411" t="str">
        <f t="shared" si="304"/>
        <v>&lt;Insert Module / Unit 12&gt;</v>
      </c>
      <c r="D237" s="346"/>
      <c r="E237" s="346"/>
      <c r="F237" s="346"/>
      <c r="G237" s="346"/>
      <c r="H237" s="107"/>
      <c r="I237" s="108"/>
      <c r="J237" s="108"/>
      <c r="K237" s="108"/>
      <c r="L237" s="108"/>
      <c r="M237" s="108"/>
      <c r="N237" s="108"/>
      <c r="O237" s="108"/>
      <c r="P237" s="108"/>
      <c r="Q237" s="108"/>
      <c r="R237" s="108"/>
      <c r="S237" s="108"/>
      <c r="T237" s="10">
        <f t="shared" si="303"/>
        <v>0</v>
      </c>
      <c r="U237" s="5"/>
      <c r="X237" s="314"/>
      <c r="Y237" s="1"/>
      <c r="Z237" s="1"/>
      <c r="AA237" s="1"/>
      <c r="AB237" s="1"/>
      <c r="AC237" s="1"/>
      <c r="AD237" s="1"/>
      <c r="AE237" s="1"/>
      <c r="AF237" s="1"/>
      <c r="AG237" s="1"/>
      <c r="AH237" s="1"/>
      <c r="AI237" s="1"/>
      <c r="AJ237" s="1"/>
      <c r="AK237" s="1"/>
      <c r="AL237" s="1"/>
      <c r="AM237" s="1"/>
    </row>
    <row r="238" spans="2:39" x14ac:dyDescent="0.25">
      <c r="B238" s="29"/>
      <c r="H238" s="5"/>
      <c r="T238" s="5"/>
      <c r="U238" s="5"/>
      <c r="V238" s="326" t="s">
        <v>167</v>
      </c>
      <c r="X238" s="314"/>
      <c r="Y238" s="1"/>
      <c r="Z238" s="1"/>
      <c r="AA238" s="1"/>
      <c r="AB238" s="1"/>
      <c r="AC238" s="1"/>
      <c r="AD238" s="1"/>
      <c r="AE238" s="1"/>
      <c r="AF238" s="1"/>
      <c r="AG238" s="1"/>
      <c r="AH238" s="1"/>
      <c r="AI238" s="1"/>
      <c r="AJ238" s="1"/>
      <c r="AK238" s="1"/>
      <c r="AL238" s="1"/>
      <c r="AM238" s="1"/>
    </row>
    <row r="239" spans="2:39" x14ac:dyDescent="0.25">
      <c r="B239" s="29"/>
      <c r="G239" s="100" t="s">
        <v>105</v>
      </c>
      <c r="H239" s="10">
        <f>SUM(H226:H238)</f>
        <v>36</v>
      </c>
      <c r="I239" s="10">
        <f t="shared" ref="I239" si="305">SUM(I226:I238)</f>
        <v>0</v>
      </c>
      <c r="J239" s="10">
        <f t="shared" ref="J239" si="306">SUM(J226:J238)</f>
        <v>0</v>
      </c>
      <c r="K239" s="10">
        <f t="shared" ref="K239" si="307">SUM(K226:K238)</f>
        <v>36</v>
      </c>
      <c r="L239" s="10">
        <f t="shared" ref="L239" si="308">SUM(L226:L238)</f>
        <v>0</v>
      </c>
      <c r="M239" s="10">
        <f t="shared" ref="M239" si="309">SUM(M226:M238)</f>
        <v>0</v>
      </c>
      <c r="N239" s="10">
        <f t="shared" ref="N239" si="310">SUM(N226:N238)</f>
        <v>36</v>
      </c>
      <c r="O239" s="10">
        <f t="shared" ref="O239" si="311">SUM(O226:O238)</f>
        <v>0</v>
      </c>
      <c r="P239" s="10">
        <f t="shared" ref="P239" si="312">SUM(P226:P238)</f>
        <v>0</v>
      </c>
      <c r="Q239" s="10">
        <f t="shared" ref="Q239" si="313">SUM(Q226:Q238)</f>
        <v>0</v>
      </c>
      <c r="R239" s="10">
        <f t="shared" ref="R239" si="314">SUM(R226:R238)</f>
        <v>0</v>
      </c>
      <c r="S239" s="10">
        <f t="shared" ref="S239" si="315">SUM(S226:S238)</f>
        <v>0</v>
      </c>
      <c r="T239" s="10">
        <f t="shared" ref="T239" si="316">SUM(H239:S239)</f>
        <v>108</v>
      </c>
      <c r="U239" s="5"/>
      <c r="V239" s="327" t="s">
        <v>168</v>
      </c>
      <c r="X239" s="314"/>
      <c r="Y239" s="1"/>
      <c r="Z239" s="1"/>
      <c r="AA239" s="1"/>
      <c r="AB239" s="1"/>
      <c r="AC239" s="1"/>
      <c r="AD239" s="1"/>
      <c r="AE239" s="1"/>
      <c r="AF239" s="1"/>
      <c r="AG239" s="1"/>
      <c r="AH239" s="1"/>
      <c r="AI239" s="1"/>
      <c r="AJ239" s="1"/>
      <c r="AK239" s="1"/>
      <c r="AL239" s="1"/>
      <c r="AM239" s="1"/>
    </row>
    <row r="240" spans="2:39" x14ac:dyDescent="0.25">
      <c r="B240" s="29"/>
      <c r="G240" s="106" t="s">
        <v>112</v>
      </c>
      <c r="H240" s="10">
        <f>H239*$P$9</f>
        <v>54</v>
      </c>
      <c r="I240" s="10">
        <f t="shared" ref="I240" si="317">I239*$P$9</f>
        <v>0</v>
      </c>
      <c r="J240" s="10">
        <f t="shared" ref="J240" si="318">J239*$P$9</f>
        <v>0</v>
      </c>
      <c r="K240" s="10">
        <f t="shared" ref="K240" si="319">K239*$P$9</f>
        <v>54</v>
      </c>
      <c r="L240" s="10">
        <f t="shared" ref="L240" si="320">L239*$P$9</f>
        <v>0</v>
      </c>
      <c r="M240" s="10">
        <f t="shared" ref="M240" si="321">M239*$P$9</f>
        <v>0</v>
      </c>
      <c r="N240" s="10">
        <f t="shared" ref="N240" si="322">N239*$P$9</f>
        <v>54</v>
      </c>
      <c r="O240" s="10">
        <f t="shared" ref="O240" si="323">O239*$P$9</f>
        <v>0</v>
      </c>
      <c r="P240" s="10">
        <f t="shared" ref="P240" si="324">P239*$P$9</f>
        <v>0</v>
      </c>
      <c r="Q240" s="10">
        <f t="shared" ref="Q240" si="325">Q239*$P$9</f>
        <v>0</v>
      </c>
      <c r="R240" s="10">
        <f t="shared" ref="R240" si="326">R239*$P$9</f>
        <v>0</v>
      </c>
      <c r="S240" s="10">
        <f t="shared" ref="S240" si="327">S239*$P$9</f>
        <v>0</v>
      </c>
      <c r="T240" s="10">
        <f>SUM(H240:S240)</f>
        <v>162</v>
      </c>
      <c r="U240" s="5"/>
      <c r="V240" s="21">
        <f>'C Staff Rates &amp; Roles'!$L$14</f>
        <v>1800</v>
      </c>
      <c r="X240" s="314"/>
      <c r="Y240" s="1"/>
      <c r="Z240" s="1"/>
      <c r="AA240" s="1"/>
      <c r="AB240" s="1"/>
      <c r="AC240" s="1"/>
      <c r="AD240" s="1"/>
      <c r="AE240" s="1"/>
      <c r="AF240" s="1"/>
      <c r="AG240" s="1"/>
      <c r="AH240" s="1"/>
      <c r="AI240" s="1"/>
      <c r="AJ240" s="1"/>
      <c r="AK240" s="1"/>
      <c r="AL240" s="1"/>
      <c r="AM240" s="1"/>
    </row>
    <row r="241" spans="2:39" x14ac:dyDescent="0.25">
      <c r="B241" s="29"/>
      <c r="G241" s="100" t="s">
        <v>111</v>
      </c>
      <c r="H241" s="10">
        <f>H239*$Q$9</f>
        <v>36</v>
      </c>
      <c r="I241" s="10">
        <f t="shared" ref="I241:S241" si="328">I239*$Q$9</f>
        <v>0</v>
      </c>
      <c r="J241" s="10">
        <f t="shared" si="328"/>
        <v>0</v>
      </c>
      <c r="K241" s="10">
        <f t="shared" si="328"/>
        <v>36</v>
      </c>
      <c r="L241" s="10">
        <f t="shared" si="328"/>
        <v>0</v>
      </c>
      <c r="M241" s="10">
        <f t="shared" si="328"/>
        <v>0</v>
      </c>
      <c r="N241" s="10">
        <f t="shared" si="328"/>
        <v>36</v>
      </c>
      <c r="O241" s="10">
        <f t="shared" si="328"/>
        <v>0</v>
      </c>
      <c r="P241" s="10">
        <f t="shared" si="328"/>
        <v>0</v>
      </c>
      <c r="Q241" s="10">
        <f t="shared" si="328"/>
        <v>0</v>
      </c>
      <c r="R241" s="10">
        <f t="shared" si="328"/>
        <v>0</v>
      </c>
      <c r="S241" s="10">
        <f t="shared" si="328"/>
        <v>0</v>
      </c>
      <c r="T241" s="10">
        <f>SUM(H241:S241)</f>
        <v>108</v>
      </c>
      <c r="U241" s="5"/>
      <c r="X241" s="314"/>
      <c r="Y241" s="1"/>
      <c r="Z241" s="1"/>
      <c r="AA241" s="1"/>
      <c r="AB241" s="1"/>
      <c r="AC241" s="1"/>
      <c r="AD241" s="1"/>
      <c r="AE241" s="1"/>
      <c r="AF241" s="1"/>
      <c r="AG241" s="1"/>
      <c r="AH241" s="1"/>
      <c r="AI241" s="1"/>
      <c r="AJ241" s="1"/>
      <c r="AK241" s="1"/>
      <c r="AL241" s="1"/>
      <c r="AM241" s="1"/>
    </row>
    <row r="242" spans="2:39" x14ac:dyDescent="0.25">
      <c r="B242" s="29"/>
      <c r="G242" s="100" t="s">
        <v>118</v>
      </c>
      <c r="H242" s="10">
        <f>SUM(H239:H241)</f>
        <v>126</v>
      </c>
      <c r="I242" s="10">
        <f t="shared" ref="I242" si="329">SUM(I239:I241)</f>
        <v>0</v>
      </c>
      <c r="J242" s="10">
        <f t="shared" ref="J242" si="330">SUM(J239:J241)</f>
        <v>0</v>
      </c>
      <c r="K242" s="10">
        <f t="shared" ref="K242" si="331">SUM(K239:K241)</f>
        <v>126</v>
      </c>
      <c r="L242" s="10">
        <f t="shared" ref="L242" si="332">SUM(L239:L241)</f>
        <v>0</v>
      </c>
      <c r="M242" s="10">
        <f t="shared" ref="M242" si="333">SUM(M239:M241)</f>
        <v>0</v>
      </c>
      <c r="N242" s="10">
        <f t="shared" ref="N242" si="334">SUM(N239:N241)</f>
        <v>126</v>
      </c>
      <c r="O242" s="10">
        <f t="shared" ref="O242" si="335">SUM(O239:O241)</f>
        <v>0</v>
      </c>
      <c r="P242" s="10">
        <f t="shared" ref="P242" si="336">SUM(P239:P241)</f>
        <v>0</v>
      </c>
      <c r="Q242" s="10">
        <f t="shared" ref="Q242" si="337">SUM(Q239:Q241)</f>
        <v>0</v>
      </c>
      <c r="R242" s="10">
        <f t="shared" ref="R242" si="338">SUM(R239:R241)</f>
        <v>0</v>
      </c>
      <c r="S242" s="10">
        <f t="shared" ref="S242" si="339">SUM(S239:S241)</f>
        <v>0</v>
      </c>
      <c r="T242" s="104">
        <f>SUM(T239:T241)</f>
        <v>378</v>
      </c>
      <c r="U242" s="105"/>
      <c r="V242" s="141">
        <f>T242/V240</f>
        <v>0.21</v>
      </c>
      <c r="X242" s="314"/>
      <c r="Y242" s="1"/>
      <c r="Z242" s="1"/>
      <c r="AA242" s="1"/>
      <c r="AB242" s="1"/>
      <c r="AC242" s="1"/>
      <c r="AD242" s="1"/>
      <c r="AE242" s="1"/>
      <c r="AF242" s="1"/>
      <c r="AG242" s="1"/>
      <c r="AH242" s="1"/>
      <c r="AI242" s="1"/>
      <c r="AJ242" s="1"/>
      <c r="AK242" s="1"/>
      <c r="AL242" s="1"/>
      <c r="AM242" s="1"/>
    </row>
    <row r="243" spans="2:39" x14ac:dyDescent="0.25">
      <c r="B243" s="29"/>
      <c r="X243" s="314"/>
      <c r="Y243" s="1"/>
      <c r="Z243" s="1"/>
      <c r="AA243" s="1"/>
      <c r="AB243" s="1"/>
      <c r="AC243" s="1"/>
      <c r="AD243" s="1"/>
      <c r="AE243" s="1"/>
      <c r="AF243" s="1"/>
      <c r="AG243" s="1"/>
      <c r="AH243" s="1"/>
      <c r="AI243" s="1"/>
      <c r="AJ243" s="1"/>
      <c r="AK243" s="1"/>
      <c r="AL243" s="1"/>
      <c r="AM243" s="1"/>
    </row>
    <row r="244" spans="2:39" ht="18.75" x14ac:dyDescent="0.3">
      <c r="B244" s="29"/>
      <c r="E244" s="23" t="s">
        <v>44</v>
      </c>
      <c r="G244" s="101" t="s">
        <v>114</v>
      </c>
      <c r="I244" s="94" t="s">
        <v>109</v>
      </c>
      <c r="J244" s="101">
        <f>$O$9</f>
        <v>15</v>
      </c>
      <c r="K244" s="94"/>
      <c r="M244" s="94" t="s">
        <v>95</v>
      </c>
      <c r="N244" s="20">
        <f>$P$9</f>
        <v>1.5</v>
      </c>
      <c r="P244" t="s">
        <v>110</v>
      </c>
      <c r="R244" s="121">
        <f>$Q$9</f>
        <v>1</v>
      </c>
      <c r="X244" s="314"/>
      <c r="Y244" s="1"/>
      <c r="Z244" s="1"/>
      <c r="AA244" s="1"/>
      <c r="AB244" s="1"/>
      <c r="AC244" s="1"/>
      <c r="AD244" s="1"/>
      <c r="AE244" s="1"/>
      <c r="AF244" s="1"/>
      <c r="AG244" s="1"/>
      <c r="AH244" s="1"/>
      <c r="AI244" s="1"/>
      <c r="AJ244" s="1"/>
      <c r="AK244" s="1"/>
      <c r="AL244" s="1"/>
      <c r="AM244" s="1"/>
    </row>
    <row r="245" spans="2:39" ht="15" customHeight="1" x14ac:dyDescent="0.25">
      <c r="B245" s="29"/>
      <c r="C245" s="353" t="s">
        <v>123</v>
      </c>
      <c r="D245" s="362"/>
      <c r="E245" s="362"/>
      <c r="F245" s="362"/>
      <c r="G245" s="362"/>
      <c r="H245" s="109" t="s">
        <v>91</v>
      </c>
      <c r="I245" s="109" t="s">
        <v>92</v>
      </c>
      <c r="J245" s="109" t="s">
        <v>93</v>
      </c>
      <c r="K245" s="109" t="s">
        <v>94</v>
      </c>
      <c r="L245" s="109" t="s">
        <v>83</v>
      </c>
      <c r="M245" s="109" t="s">
        <v>84</v>
      </c>
      <c r="N245" s="109" t="s">
        <v>85</v>
      </c>
      <c r="O245" s="109" t="s">
        <v>86</v>
      </c>
      <c r="P245" s="109" t="s">
        <v>87</v>
      </c>
      <c r="Q245" s="109" t="s">
        <v>88</v>
      </c>
      <c r="R245" s="109" t="s">
        <v>89</v>
      </c>
      <c r="S245" s="109" t="s">
        <v>90</v>
      </c>
      <c r="T245" s="109" t="s">
        <v>3</v>
      </c>
      <c r="U245" s="136"/>
      <c r="X245" s="314"/>
      <c r="Y245" s="1"/>
      <c r="Z245" s="1"/>
      <c r="AA245" s="1"/>
      <c r="AB245" s="1"/>
      <c r="AC245" s="1"/>
      <c r="AD245" s="1"/>
      <c r="AE245" s="1"/>
      <c r="AF245" s="1"/>
      <c r="AG245" s="1"/>
      <c r="AH245" s="1"/>
      <c r="AI245" s="1"/>
      <c r="AJ245" s="1"/>
      <c r="AK245" s="1"/>
      <c r="AL245" s="1"/>
      <c r="AM245" s="1"/>
    </row>
    <row r="246" spans="2:39" ht="15" customHeight="1" x14ac:dyDescent="0.25">
      <c r="B246" s="29"/>
      <c r="C246" s="411" t="str">
        <f>C63</f>
        <v>&lt;Insert Module / Unit 1&gt;</v>
      </c>
      <c r="D246" s="346"/>
      <c r="E246" s="346"/>
      <c r="F246" s="346"/>
      <c r="G246" s="346"/>
      <c r="H246" s="107"/>
      <c r="I246" s="108"/>
      <c r="J246" s="108"/>
      <c r="K246" s="108"/>
      <c r="L246" s="108"/>
      <c r="M246" s="108"/>
      <c r="N246" s="108"/>
      <c r="O246" s="108"/>
      <c r="P246" s="108"/>
      <c r="Q246" s="108"/>
      <c r="R246" s="108"/>
      <c r="S246" s="108"/>
      <c r="T246" s="10">
        <f t="shared" ref="T246:T257" si="340">SUM(H246:S246)</f>
        <v>0</v>
      </c>
      <c r="U246" s="5"/>
      <c r="X246" s="314"/>
      <c r="Y246" s="1"/>
      <c r="Z246" s="1"/>
      <c r="AA246" s="1"/>
      <c r="AB246" s="1"/>
      <c r="AC246" s="1"/>
      <c r="AD246" s="1"/>
      <c r="AE246" s="1"/>
      <c r="AF246" s="1"/>
      <c r="AG246" s="1"/>
      <c r="AH246" s="1"/>
      <c r="AI246" s="1"/>
      <c r="AJ246" s="1"/>
      <c r="AK246" s="1"/>
      <c r="AL246" s="1"/>
      <c r="AM246" s="1"/>
    </row>
    <row r="247" spans="2:39" ht="15" customHeight="1" x14ac:dyDescent="0.25">
      <c r="B247" s="29"/>
      <c r="C247" s="411" t="str">
        <f t="shared" ref="C247:C257" si="341">C64</f>
        <v>&lt;Insert Module / Unit 2&gt;</v>
      </c>
      <c r="D247" s="346"/>
      <c r="E247" s="346"/>
      <c r="F247" s="346"/>
      <c r="G247" s="346"/>
      <c r="H247" s="107"/>
      <c r="I247" s="108"/>
      <c r="J247" s="108"/>
      <c r="K247" s="108"/>
      <c r="L247" s="108"/>
      <c r="M247" s="108"/>
      <c r="N247" s="108"/>
      <c r="O247" s="108"/>
      <c r="P247" s="108"/>
      <c r="Q247" s="108"/>
      <c r="R247" s="108"/>
      <c r="S247" s="108"/>
      <c r="T247" s="10">
        <f t="shared" si="340"/>
        <v>0</v>
      </c>
      <c r="U247" s="5"/>
      <c r="X247" s="314"/>
      <c r="Y247" s="1"/>
      <c r="Z247" s="1"/>
      <c r="AA247" s="1"/>
      <c r="AB247" s="1"/>
      <c r="AC247" s="1"/>
      <c r="AD247" s="1"/>
      <c r="AE247" s="1"/>
      <c r="AF247" s="1"/>
      <c r="AG247" s="1"/>
      <c r="AH247" s="1"/>
      <c r="AI247" s="1"/>
      <c r="AJ247" s="1"/>
      <c r="AK247" s="1"/>
      <c r="AL247" s="1"/>
      <c r="AM247" s="1"/>
    </row>
    <row r="248" spans="2:39" ht="15" customHeight="1" x14ac:dyDescent="0.25">
      <c r="B248" s="29"/>
      <c r="C248" s="411" t="str">
        <f t="shared" si="341"/>
        <v>&lt;Insert Module / Unit 3&gt;</v>
      </c>
      <c r="D248" s="346"/>
      <c r="E248" s="346"/>
      <c r="F248" s="346"/>
      <c r="G248" s="346"/>
      <c r="H248" s="107"/>
      <c r="I248" s="108"/>
      <c r="J248" s="108"/>
      <c r="K248" s="108"/>
      <c r="L248" s="108"/>
      <c r="M248" s="108"/>
      <c r="N248" s="108"/>
      <c r="O248" s="108"/>
      <c r="P248" s="108"/>
      <c r="Q248" s="108"/>
      <c r="R248" s="108"/>
      <c r="S248" s="108"/>
      <c r="T248" s="10">
        <f t="shared" si="340"/>
        <v>0</v>
      </c>
      <c r="U248" s="5"/>
      <c r="X248" s="314"/>
      <c r="Y248" s="1"/>
      <c r="Z248" s="1"/>
      <c r="AA248" s="1"/>
      <c r="AB248" s="1"/>
      <c r="AC248" s="1"/>
      <c r="AD248" s="1"/>
      <c r="AE248" s="1"/>
      <c r="AF248" s="1"/>
      <c r="AG248" s="1"/>
      <c r="AH248" s="1"/>
      <c r="AI248" s="1"/>
      <c r="AJ248" s="1"/>
      <c r="AK248" s="1"/>
      <c r="AL248" s="1"/>
      <c r="AM248" s="1"/>
    </row>
    <row r="249" spans="2:39" ht="15" customHeight="1" x14ac:dyDescent="0.25">
      <c r="B249" s="29"/>
      <c r="C249" s="411" t="str">
        <f t="shared" si="341"/>
        <v>&lt;Insert Module / Unit 4&gt;</v>
      </c>
      <c r="D249" s="346"/>
      <c r="E249" s="346"/>
      <c r="F249" s="346"/>
      <c r="G249" s="346"/>
      <c r="H249" s="107"/>
      <c r="I249" s="108"/>
      <c r="J249" s="107"/>
      <c r="K249" s="107"/>
      <c r="L249" s="108"/>
      <c r="M249" s="108"/>
      <c r="N249" s="108"/>
      <c r="O249" s="108"/>
      <c r="P249" s="108"/>
      <c r="Q249" s="108"/>
      <c r="R249" s="108"/>
      <c r="S249" s="108"/>
      <c r="T249" s="10">
        <f t="shared" si="340"/>
        <v>0</v>
      </c>
      <c r="U249" s="5"/>
      <c r="X249" s="314"/>
      <c r="Y249" s="1"/>
      <c r="Z249" s="1"/>
      <c r="AA249" s="1"/>
      <c r="AB249" s="1"/>
      <c r="AC249" s="1"/>
      <c r="AD249" s="1"/>
      <c r="AE249" s="1"/>
      <c r="AF249" s="1"/>
      <c r="AG249" s="1"/>
      <c r="AH249" s="1"/>
      <c r="AI249" s="1"/>
      <c r="AJ249" s="1"/>
      <c r="AK249" s="1"/>
      <c r="AL249" s="1"/>
      <c r="AM249" s="1"/>
    </row>
    <row r="250" spans="2:39" ht="15" customHeight="1" x14ac:dyDescent="0.25">
      <c r="B250" s="29"/>
      <c r="C250" s="411" t="str">
        <f t="shared" si="341"/>
        <v>&lt;Insert Module / Unit 5&gt;</v>
      </c>
      <c r="D250" s="346"/>
      <c r="E250" s="346"/>
      <c r="F250" s="346"/>
      <c r="G250" s="346"/>
      <c r="H250" s="107"/>
      <c r="I250" s="108"/>
      <c r="J250" s="107"/>
      <c r="K250" s="107"/>
      <c r="L250" s="108"/>
      <c r="M250" s="108"/>
      <c r="N250" s="108"/>
      <c r="O250" s="108"/>
      <c r="P250" s="108"/>
      <c r="Q250" s="108"/>
      <c r="R250" s="108"/>
      <c r="S250" s="108"/>
      <c r="T250" s="10">
        <f t="shared" si="340"/>
        <v>0</v>
      </c>
      <c r="U250" s="5"/>
      <c r="X250" s="314"/>
      <c r="Y250" s="1"/>
      <c r="Z250" s="1"/>
      <c r="AA250" s="1"/>
      <c r="AB250" s="1"/>
      <c r="AC250" s="1"/>
      <c r="AD250" s="1"/>
      <c r="AE250" s="1"/>
      <c r="AF250" s="1"/>
      <c r="AG250" s="1"/>
      <c r="AH250" s="1"/>
      <c r="AI250" s="1"/>
      <c r="AJ250" s="1"/>
      <c r="AK250" s="1"/>
      <c r="AL250" s="1"/>
      <c r="AM250" s="1"/>
    </row>
    <row r="251" spans="2:39" ht="15" customHeight="1" x14ac:dyDescent="0.25">
      <c r="B251" s="29"/>
      <c r="C251" s="411" t="str">
        <f t="shared" si="341"/>
        <v>&lt;Insert Module / Unit 6&gt;</v>
      </c>
      <c r="D251" s="346"/>
      <c r="E251" s="346"/>
      <c r="F251" s="346"/>
      <c r="G251" s="346"/>
      <c r="H251" s="107"/>
      <c r="I251" s="108"/>
      <c r="J251" s="107"/>
      <c r="K251" s="107"/>
      <c r="L251" s="108"/>
      <c r="M251" s="108"/>
      <c r="N251" s="108"/>
      <c r="O251" s="108"/>
      <c r="P251" s="108"/>
      <c r="Q251" s="108"/>
      <c r="R251" s="108"/>
      <c r="S251" s="108"/>
      <c r="T251" s="10">
        <f t="shared" si="340"/>
        <v>0</v>
      </c>
      <c r="U251" s="5"/>
      <c r="X251" s="314"/>
      <c r="Y251" s="1"/>
      <c r="Z251" s="1"/>
      <c r="AA251" s="1"/>
      <c r="AB251" s="1"/>
      <c r="AC251" s="1"/>
      <c r="AD251" s="1"/>
      <c r="AE251" s="1"/>
      <c r="AF251" s="1"/>
      <c r="AG251" s="1"/>
      <c r="AH251" s="1"/>
      <c r="AI251" s="1"/>
      <c r="AJ251" s="1"/>
      <c r="AK251" s="1"/>
      <c r="AL251" s="1"/>
      <c r="AM251" s="1"/>
    </row>
    <row r="252" spans="2:39" ht="15" customHeight="1" x14ac:dyDescent="0.25">
      <c r="B252" s="29"/>
      <c r="C252" s="411" t="str">
        <f t="shared" si="341"/>
        <v>&lt;Insert Module / Unit 7&gt;</v>
      </c>
      <c r="D252" s="346"/>
      <c r="E252" s="346"/>
      <c r="F252" s="346"/>
      <c r="G252" s="346"/>
      <c r="H252" s="107"/>
      <c r="I252" s="108"/>
      <c r="J252" s="108"/>
      <c r="K252" s="108"/>
      <c r="L252" s="108"/>
      <c r="M252" s="108"/>
      <c r="N252" s="107"/>
      <c r="O252" s="108"/>
      <c r="P252" s="108"/>
      <c r="Q252" s="108"/>
      <c r="R252" s="108"/>
      <c r="S252" s="108"/>
      <c r="T252" s="10">
        <f t="shared" si="340"/>
        <v>0</v>
      </c>
      <c r="U252" s="5"/>
      <c r="X252" s="314"/>
      <c r="Y252" s="1"/>
      <c r="Z252" s="1"/>
      <c r="AA252" s="1"/>
      <c r="AB252" s="1"/>
      <c r="AC252" s="1"/>
      <c r="AD252" s="1"/>
      <c r="AE252" s="1"/>
      <c r="AF252" s="1"/>
      <c r="AG252" s="1"/>
      <c r="AH252" s="1"/>
      <c r="AI252" s="1"/>
      <c r="AJ252" s="1"/>
      <c r="AK252" s="1"/>
      <c r="AL252" s="1"/>
      <c r="AM252" s="1"/>
    </row>
    <row r="253" spans="2:39" ht="15" customHeight="1" x14ac:dyDescent="0.25">
      <c r="B253" s="29"/>
      <c r="C253" s="411" t="str">
        <f t="shared" si="341"/>
        <v>&lt;Insert Module / Unit 8&gt;</v>
      </c>
      <c r="D253" s="346"/>
      <c r="E253" s="346"/>
      <c r="F253" s="346"/>
      <c r="G253" s="346"/>
      <c r="H253" s="107"/>
      <c r="I253" s="108"/>
      <c r="J253" s="108"/>
      <c r="K253" s="108"/>
      <c r="L253" s="108"/>
      <c r="M253" s="108"/>
      <c r="N253" s="107"/>
      <c r="O253" s="108"/>
      <c r="P253" s="108"/>
      <c r="Q253" s="108"/>
      <c r="R253" s="108"/>
      <c r="S253" s="108"/>
      <c r="T253" s="10">
        <f t="shared" si="340"/>
        <v>0</v>
      </c>
      <c r="U253" s="5"/>
      <c r="X253" s="314"/>
      <c r="Y253" s="1"/>
      <c r="Z253" s="1"/>
      <c r="AA253" s="1"/>
      <c r="AB253" s="1"/>
      <c r="AC253" s="1"/>
      <c r="AD253" s="1"/>
      <c r="AE253" s="1"/>
      <c r="AF253" s="1"/>
      <c r="AG253" s="1"/>
      <c r="AH253" s="1"/>
      <c r="AI253" s="1"/>
      <c r="AJ253" s="1"/>
      <c r="AK253" s="1"/>
      <c r="AL253" s="1"/>
      <c r="AM253" s="1"/>
    </row>
    <row r="254" spans="2:39" ht="15" customHeight="1" x14ac:dyDescent="0.25">
      <c r="B254" s="29"/>
      <c r="C254" s="411" t="str">
        <f t="shared" si="341"/>
        <v>&lt;Insert Module / Unit 9&gt;</v>
      </c>
      <c r="D254" s="346"/>
      <c r="E254" s="346"/>
      <c r="F254" s="346"/>
      <c r="G254" s="346"/>
      <c r="H254" s="107"/>
      <c r="I254" s="108"/>
      <c r="J254" s="108"/>
      <c r="K254" s="108"/>
      <c r="L254" s="108"/>
      <c r="M254" s="108"/>
      <c r="N254" s="107"/>
      <c r="O254" s="108"/>
      <c r="P254" s="108"/>
      <c r="Q254" s="108"/>
      <c r="R254" s="108"/>
      <c r="S254" s="108"/>
      <c r="T254" s="10">
        <f t="shared" si="340"/>
        <v>0</v>
      </c>
      <c r="U254" s="5"/>
      <c r="X254" s="314"/>
      <c r="Y254" s="1"/>
      <c r="Z254" s="1"/>
      <c r="AA254" s="1"/>
      <c r="AB254" s="1"/>
      <c r="AC254" s="1"/>
      <c r="AD254" s="1"/>
      <c r="AE254" s="1"/>
      <c r="AF254" s="1"/>
      <c r="AG254" s="1"/>
      <c r="AH254" s="1"/>
      <c r="AI254" s="1"/>
      <c r="AJ254" s="1"/>
      <c r="AK254" s="1"/>
      <c r="AL254" s="1"/>
      <c r="AM254" s="1"/>
    </row>
    <row r="255" spans="2:39" ht="15" customHeight="1" x14ac:dyDescent="0.25">
      <c r="B255" s="29"/>
      <c r="C255" s="411" t="str">
        <f t="shared" si="341"/>
        <v>&lt;Insert Module / Unit 10&gt;</v>
      </c>
      <c r="D255" s="346"/>
      <c r="E255" s="346"/>
      <c r="F255" s="346"/>
      <c r="G255" s="346"/>
      <c r="H255" s="107"/>
      <c r="I255" s="108"/>
      <c r="J255" s="108"/>
      <c r="K255" s="108"/>
      <c r="L255" s="108"/>
      <c r="M255" s="108"/>
      <c r="N255" s="108"/>
      <c r="O255" s="108"/>
      <c r="P255" s="108"/>
      <c r="Q255" s="108"/>
      <c r="R255" s="108"/>
      <c r="S255" s="108"/>
      <c r="T255" s="10">
        <f t="shared" si="340"/>
        <v>0</v>
      </c>
      <c r="U255" s="5"/>
      <c r="X255" s="314"/>
      <c r="Y255" s="1"/>
      <c r="Z255" s="1"/>
      <c r="AA255" s="1"/>
      <c r="AB255" s="1"/>
      <c r="AC255" s="1"/>
      <c r="AD255" s="1"/>
      <c r="AE255" s="1"/>
      <c r="AF255" s="1"/>
      <c r="AG255" s="1"/>
      <c r="AH255" s="1"/>
      <c r="AI255" s="1"/>
      <c r="AJ255" s="1"/>
      <c r="AK255" s="1"/>
      <c r="AL255" s="1"/>
      <c r="AM255" s="1"/>
    </row>
    <row r="256" spans="2:39" ht="15" customHeight="1" x14ac:dyDescent="0.25">
      <c r="B256" s="29"/>
      <c r="C256" s="411" t="str">
        <f t="shared" si="341"/>
        <v>&lt;Insert Module / Unit 11&gt;</v>
      </c>
      <c r="D256" s="346"/>
      <c r="E256" s="346"/>
      <c r="F256" s="346"/>
      <c r="G256" s="346"/>
      <c r="H256" s="107"/>
      <c r="I256" s="108"/>
      <c r="J256" s="108"/>
      <c r="K256" s="108"/>
      <c r="L256" s="108"/>
      <c r="M256" s="108"/>
      <c r="N256" s="108"/>
      <c r="O256" s="108"/>
      <c r="P256" s="108"/>
      <c r="Q256" s="108"/>
      <c r="R256" s="108"/>
      <c r="S256" s="108"/>
      <c r="T256" s="10">
        <f t="shared" si="340"/>
        <v>0</v>
      </c>
      <c r="U256" s="5"/>
      <c r="X256" s="314"/>
      <c r="Y256" s="1"/>
      <c r="Z256" s="1"/>
      <c r="AA256" s="1"/>
      <c r="AB256" s="1"/>
      <c r="AC256" s="1"/>
      <c r="AD256" s="1"/>
      <c r="AE256" s="1"/>
      <c r="AF256" s="1"/>
      <c r="AG256" s="1"/>
      <c r="AH256" s="1"/>
      <c r="AI256" s="1"/>
      <c r="AJ256" s="1"/>
      <c r="AK256" s="1"/>
      <c r="AL256" s="1"/>
      <c r="AM256" s="1"/>
    </row>
    <row r="257" spans="2:39" ht="15" customHeight="1" x14ac:dyDescent="0.25">
      <c r="B257" s="29"/>
      <c r="C257" s="411" t="str">
        <f t="shared" si="341"/>
        <v>&lt;Insert Module / Unit 12&gt;</v>
      </c>
      <c r="D257" s="346"/>
      <c r="E257" s="346"/>
      <c r="F257" s="346"/>
      <c r="G257" s="346"/>
      <c r="H257" s="107"/>
      <c r="I257" s="108"/>
      <c r="J257" s="108"/>
      <c r="K257" s="108"/>
      <c r="L257" s="108"/>
      <c r="M257" s="108"/>
      <c r="N257" s="108"/>
      <c r="O257" s="108"/>
      <c r="P257" s="108"/>
      <c r="Q257" s="108"/>
      <c r="R257" s="108"/>
      <c r="S257" s="108"/>
      <c r="T257" s="10">
        <f t="shared" si="340"/>
        <v>0</v>
      </c>
      <c r="U257" s="5"/>
      <c r="X257" s="314"/>
      <c r="Y257" s="1"/>
      <c r="Z257" s="1"/>
      <c r="AA257" s="1"/>
      <c r="AB257" s="1"/>
      <c r="AC257" s="1"/>
      <c r="AD257" s="1"/>
      <c r="AE257" s="1"/>
      <c r="AF257" s="1"/>
      <c r="AG257" s="1"/>
      <c r="AH257" s="1"/>
      <c r="AI257" s="1"/>
      <c r="AJ257" s="1"/>
      <c r="AK257" s="1"/>
      <c r="AL257" s="1"/>
      <c r="AM257" s="1"/>
    </row>
    <row r="258" spans="2:39" x14ac:dyDescent="0.25">
      <c r="B258" s="29"/>
      <c r="H258" s="5"/>
      <c r="T258" s="5"/>
      <c r="U258" s="5"/>
      <c r="V258" s="326" t="s">
        <v>167</v>
      </c>
      <c r="X258" s="314"/>
      <c r="Y258" s="1"/>
      <c r="Z258" s="1"/>
      <c r="AA258" s="1"/>
      <c r="AB258" s="1"/>
      <c r="AC258" s="1"/>
      <c r="AD258" s="1"/>
      <c r="AE258" s="1"/>
      <c r="AF258" s="1"/>
      <c r="AG258" s="1"/>
      <c r="AH258" s="1"/>
      <c r="AI258" s="1"/>
      <c r="AJ258" s="1"/>
      <c r="AK258" s="1"/>
      <c r="AL258" s="1"/>
      <c r="AM258" s="1"/>
    </row>
    <row r="259" spans="2:39" x14ac:dyDescent="0.25">
      <c r="B259" s="29"/>
      <c r="G259" s="100" t="s">
        <v>105</v>
      </c>
      <c r="H259" s="10">
        <f>SUM(H246:H258)</f>
        <v>0</v>
      </c>
      <c r="I259" s="10">
        <f t="shared" ref="I259" si="342">SUM(I246:I258)</f>
        <v>0</v>
      </c>
      <c r="J259" s="10">
        <f t="shared" ref="J259" si="343">SUM(J246:J258)</f>
        <v>0</v>
      </c>
      <c r="K259" s="10">
        <f t="shared" ref="K259" si="344">SUM(K246:K258)</f>
        <v>0</v>
      </c>
      <c r="L259" s="10">
        <f t="shared" ref="L259" si="345">SUM(L246:L258)</f>
        <v>0</v>
      </c>
      <c r="M259" s="10">
        <f t="shared" ref="M259" si="346">SUM(M246:M258)</f>
        <v>0</v>
      </c>
      <c r="N259" s="10">
        <f t="shared" ref="N259" si="347">SUM(N246:N258)</f>
        <v>0</v>
      </c>
      <c r="O259" s="10">
        <f t="shared" ref="O259" si="348">SUM(O246:O258)</f>
        <v>0</v>
      </c>
      <c r="P259" s="10">
        <f t="shared" ref="P259" si="349">SUM(P246:P258)</f>
        <v>0</v>
      </c>
      <c r="Q259" s="10">
        <f t="shared" ref="Q259" si="350">SUM(Q246:Q258)</f>
        <v>0</v>
      </c>
      <c r="R259" s="10">
        <f t="shared" ref="R259" si="351">SUM(R246:R258)</f>
        <v>0</v>
      </c>
      <c r="S259" s="10">
        <f t="shared" ref="S259" si="352">SUM(S246:S258)</f>
        <v>0</v>
      </c>
      <c r="T259" s="10">
        <f t="shared" ref="T259" si="353">SUM(H259:S259)</f>
        <v>0</v>
      </c>
      <c r="U259" s="5"/>
      <c r="V259" s="327" t="s">
        <v>168</v>
      </c>
      <c r="X259" s="314"/>
      <c r="Y259" s="1"/>
      <c r="Z259" s="1"/>
      <c r="AA259" s="1"/>
      <c r="AB259" s="1"/>
      <c r="AC259" s="1"/>
      <c r="AD259" s="1"/>
      <c r="AE259" s="1"/>
      <c r="AF259" s="1"/>
      <c r="AG259" s="1"/>
      <c r="AH259" s="1"/>
      <c r="AI259" s="1"/>
      <c r="AJ259" s="1"/>
      <c r="AK259" s="1"/>
      <c r="AL259" s="1"/>
      <c r="AM259" s="1"/>
    </row>
    <row r="260" spans="2:39" x14ac:dyDescent="0.25">
      <c r="B260" s="29"/>
      <c r="G260" s="106" t="s">
        <v>112</v>
      </c>
      <c r="H260" s="10">
        <f>H259*$P$9</f>
        <v>0</v>
      </c>
      <c r="I260" s="10">
        <f t="shared" ref="I260" si="354">I259*$P$9</f>
        <v>0</v>
      </c>
      <c r="J260" s="10">
        <f t="shared" ref="J260" si="355">J259*$P$9</f>
        <v>0</v>
      </c>
      <c r="K260" s="10">
        <f t="shared" ref="K260" si="356">K259*$P$9</f>
        <v>0</v>
      </c>
      <c r="L260" s="10">
        <f t="shared" ref="L260" si="357">L259*$P$9</f>
        <v>0</v>
      </c>
      <c r="M260" s="10">
        <f t="shared" ref="M260" si="358">M259*$P$9</f>
        <v>0</v>
      </c>
      <c r="N260" s="10">
        <f t="shared" ref="N260" si="359">N259*$P$9</f>
        <v>0</v>
      </c>
      <c r="O260" s="10">
        <f t="shared" ref="O260" si="360">O259*$P$9</f>
        <v>0</v>
      </c>
      <c r="P260" s="10">
        <f t="shared" ref="P260" si="361">P259*$P$9</f>
        <v>0</v>
      </c>
      <c r="Q260" s="10">
        <f t="shared" ref="Q260" si="362">Q259*$P$9</f>
        <v>0</v>
      </c>
      <c r="R260" s="10">
        <f t="shared" ref="R260" si="363">R259*$P$9</f>
        <v>0</v>
      </c>
      <c r="S260" s="10">
        <f t="shared" ref="S260" si="364">S259*$P$9</f>
        <v>0</v>
      </c>
      <c r="T260" s="10">
        <f>SUM(H260:S260)</f>
        <v>0</v>
      </c>
      <c r="U260" s="5"/>
      <c r="V260" s="21">
        <f>'C Staff Rates &amp; Roles'!$L$14</f>
        <v>1800</v>
      </c>
      <c r="X260" s="314"/>
      <c r="Y260" s="1"/>
      <c r="Z260" s="1"/>
      <c r="AA260" s="1"/>
      <c r="AB260" s="1"/>
      <c r="AC260" s="1"/>
      <c r="AD260" s="1"/>
      <c r="AE260" s="1"/>
      <c r="AF260" s="1"/>
      <c r="AG260" s="1"/>
      <c r="AH260" s="1"/>
      <c r="AI260" s="1"/>
      <c r="AJ260" s="1"/>
      <c r="AK260" s="1"/>
      <c r="AL260" s="1"/>
      <c r="AM260" s="1"/>
    </row>
    <row r="261" spans="2:39" x14ac:dyDescent="0.25">
      <c r="B261" s="29"/>
      <c r="G261" s="100" t="s">
        <v>111</v>
      </c>
      <c r="H261" s="10">
        <f>H259*$Q$9</f>
        <v>0</v>
      </c>
      <c r="I261" s="10">
        <f t="shared" ref="I261:S261" si="365">I259*$Q$9</f>
        <v>0</v>
      </c>
      <c r="J261" s="10">
        <f t="shared" si="365"/>
        <v>0</v>
      </c>
      <c r="K261" s="10">
        <f t="shared" si="365"/>
        <v>0</v>
      </c>
      <c r="L261" s="10">
        <f t="shared" si="365"/>
        <v>0</v>
      </c>
      <c r="M261" s="10">
        <f t="shared" si="365"/>
        <v>0</v>
      </c>
      <c r="N261" s="10">
        <f t="shared" si="365"/>
        <v>0</v>
      </c>
      <c r="O261" s="10">
        <f t="shared" si="365"/>
        <v>0</v>
      </c>
      <c r="P261" s="10">
        <f t="shared" si="365"/>
        <v>0</v>
      </c>
      <c r="Q261" s="10">
        <f t="shared" si="365"/>
        <v>0</v>
      </c>
      <c r="R261" s="10">
        <f t="shared" si="365"/>
        <v>0</v>
      </c>
      <c r="S261" s="10">
        <f t="shared" si="365"/>
        <v>0</v>
      </c>
      <c r="T261" s="10">
        <f>SUM(H261:S261)</f>
        <v>0</v>
      </c>
      <c r="U261" s="5"/>
      <c r="X261" s="314"/>
      <c r="Y261" s="1"/>
      <c r="Z261" s="1"/>
      <c r="AA261" s="1"/>
      <c r="AB261" s="1"/>
      <c r="AC261" s="1"/>
      <c r="AD261" s="1"/>
      <c r="AE261" s="1"/>
      <c r="AF261" s="1"/>
      <c r="AG261" s="1"/>
      <c r="AH261" s="1"/>
      <c r="AI261" s="1"/>
      <c r="AJ261" s="1"/>
      <c r="AK261" s="1"/>
      <c r="AL261" s="1"/>
      <c r="AM261" s="1"/>
    </row>
    <row r="262" spans="2:39" x14ac:dyDescent="0.25">
      <c r="B262" s="29"/>
      <c r="G262" s="100" t="s">
        <v>119</v>
      </c>
      <c r="H262" s="10">
        <f>SUM(H259:H261)</f>
        <v>0</v>
      </c>
      <c r="I262" s="10">
        <f t="shared" ref="I262" si="366">SUM(I259:I261)</f>
        <v>0</v>
      </c>
      <c r="J262" s="10">
        <f t="shared" ref="J262" si="367">SUM(J259:J261)</f>
        <v>0</v>
      </c>
      <c r="K262" s="10">
        <f t="shared" ref="K262" si="368">SUM(K259:K261)</f>
        <v>0</v>
      </c>
      <c r="L262" s="10">
        <f t="shared" ref="L262" si="369">SUM(L259:L261)</f>
        <v>0</v>
      </c>
      <c r="M262" s="10">
        <f t="shared" ref="M262" si="370">SUM(M259:M261)</f>
        <v>0</v>
      </c>
      <c r="N262" s="10">
        <f t="shared" ref="N262" si="371">SUM(N259:N261)</f>
        <v>0</v>
      </c>
      <c r="O262" s="10">
        <f t="shared" ref="O262" si="372">SUM(O259:O261)</f>
        <v>0</v>
      </c>
      <c r="P262" s="10">
        <f t="shared" ref="P262" si="373">SUM(P259:P261)</f>
        <v>0</v>
      </c>
      <c r="Q262" s="10">
        <f t="shared" ref="Q262" si="374">SUM(Q259:Q261)</f>
        <v>0</v>
      </c>
      <c r="R262" s="10">
        <f t="shared" ref="R262" si="375">SUM(R259:R261)</f>
        <v>0</v>
      </c>
      <c r="S262" s="10">
        <f t="shared" ref="S262" si="376">SUM(S259:S261)</f>
        <v>0</v>
      </c>
      <c r="T262" s="104">
        <f>SUM(T259:T261)</f>
        <v>0</v>
      </c>
      <c r="U262" s="105"/>
      <c r="V262" s="141">
        <f>T262/V260</f>
        <v>0</v>
      </c>
      <c r="X262" s="314"/>
      <c r="Y262" s="1"/>
      <c r="Z262" s="1"/>
      <c r="AA262" s="1"/>
      <c r="AB262" s="1"/>
      <c r="AC262" s="1"/>
      <c r="AD262" s="1"/>
      <c r="AE262" s="1"/>
      <c r="AF262" s="1"/>
      <c r="AG262" s="1"/>
      <c r="AH262" s="1"/>
      <c r="AI262" s="1"/>
      <c r="AJ262" s="1"/>
      <c r="AK262" s="1"/>
      <c r="AL262" s="1"/>
      <c r="AM262" s="1"/>
    </row>
    <row r="263" spans="2:39" x14ac:dyDescent="0.25">
      <c r="B263" s="29"/>
      <c r="X263" s="314"/>
      <c r="Y263" s="1"/>
      <c r="Z263" s="1"/>
      <c r="AA263" s="1"/>
      <c r="AB263" s="1"/>
      <c r="AC263" s="1"/>
      <c r="AD263" s="1"/>
      <c r="AE263" s="1"/>
      <c r="AF263" s="1"/>
      <c r="AG263" s="1"/>
      <c r="AH263" s="1"/>
      <c r="AI263" s="1"/>
      <c r="AJ263" s="1"/>
      <c r="AK263" s="1"/>
      <c r="AL263" s="1"/>
      <c r="AM263" s="1"/>
    </row>
    <row r="264" spans="2:39" ht="18.75" x14ac:dyDescent="0.3">
      <c r="B264" s="29"/>
      <c r="E264" s="23" t="s">
        <v>45</v>
      </c>
      <c r="G264" s="101" t="s">
        <v>115</v>
      </c>
      <c r="I264" s="94" t="s">
        <v>109</v>
      </c>
      <c r="J264" s="101">
        <f>$O$9</f>
        <v>15</v>
      </c>
      <c r="K264" s="94"/>
      <c r="M264" s="94" t="s">
        <v>95</v>
      </c>
      <c r="N264" s="137">
        <f>$P$9</f>
        <v>1.5</v>
      </c>
      <c r="P264" t="s">
        <v>110</v>
      </c>
      <c r="R264" s="138">
        <f>$Q$9</f>
        <v>1</v>
      </c>
      <c r="X264" s="314"/>
      <c r="Y264" s="1"/>
      <c r="Z264" s="1"/>
      <c r="AA264" s="1"/>
      <c r="AB264" s="1"/>
      <c r="AC264" s="1"/>
      <c r="AD264" s="1"/>
      <c r="AE264" s="1"/>
      <c r="AF264" s="1"/>
      <c r="AG264" s="1"/>
      <c r="AH264" s="1"/>
      <c r="AI264" s="1"/>
      <c r="AJ264" s="1"/>
      <c r="AK264" s="1"/>
      <c r="AL264" s="1"/>
      <c r="AM264" s="1"/>
    </row>
    <row r="265" spans="2:39" ht="15" customHeight="1" x14ac:dyDescent="0.25">
      <c r="B265" s="29"/>
      <c r="C265" s="353" t="s">
        <v>123</v>
      </c>
      <c r="D265" s="362"/>
      <c r="E265" s="362"/>
      <c r="F265" s="362"/>
      <c r="G265" s="362"/>
      <c r="H265" s="109" t="s">
        <v>91</v>
      </c>
      <c r="I265" s="109" t="s">
        <v>92</v>
      </c>
      <c r="J265" s="109" t="s">
        <v>93</v>
      </c>
      <c r="K265" s="109" t="s">
        <v>94</v>
      </c>
      <c r="L265" s="109" t="s">
        <v>83</v>
      </c>
      <c r="M265" s="109" t="s">
        <v>84</v>
      </c>
      <c r="N265" s="109" t="s">
        <v>85</v>
      </c>
      <c r="O265" s="109" t="s">
        <v>86</v>
      </c>
      <c r="P265" s="109" t="s">
        <v>87</v>
      </c>
      <c r="Q265" s="109" t="s">
        <v>88</v>
      </c>
      <c r="R265" s="109" t="s">
        <v>89</v>
      </c>
      <c r="S265" s="109" t="s">
        <v>90</v>
      </c>
      <c r="T265" s="109" t="s">
        <v>3</v>
      </c>
      <c r="U265" s="136"/>
      <c r="X265" s="314"/>
      <c r="Y265" s="1"/>
      <c r="Z265" s="1"/>
      <c r="AA265" s="1"/>
      <c r="AB265" s="1"/>
      <c r="AC265" s="1"/>
      <c r="AD265" s="1"/>
      <c r="AE265" s="1"/>
      <c r="AF265" s="1"/>
      <c r="AG265" s="1"/>
      <c r="AH265" s="1"/>
      <c r="AI265" s="1"/>
      <c r="AJ265" s="1"/>
      <c r="AK265" s="1"/>
      <c r="AL265" s="1"/>
      <c r="AM265" s="1"/>
    </row>
    <row r="266" spans="2:39" ht="15" customHeight="1" x14ac:dyDescent="0.25">
      <c r="B266" s="29"/>
      <c r="C266" s="411" t="str">
        <f>C83</f>
        <v>&lt;Insert Module / Unit 1&gt;</v>
      </c>
      <c r="D266" s="346"/>
      <c r="E266" s="346"/>
      <c r="F266" s="346"/>
      <c r="G266" s="346"/>
      <c r="H266" s="107"/>
      <c r="I266" s="108"/>
      <c r="J266" s="108"/>
      <c r="K266" s="108"/>
      <c r="L266" s="108"/>
      <c r="M266" s="108"/>
      <c r="N266" s="108"/>
      <c r="O266" s="108"/>
      <c r="P266" s="108"/>
      <c r="Q266" s="108"/>
      <c r="R266" s="108"/>
      <c r="S266" s="108"/>
      <c r="T266" s="10">
        <f t="shared" ref="T266:T277" si="377">SUM(H266:S266)</f>
        <v>0</v>
      </c>
      <c r="U266" s="5"/>
      <c r="X266" s="314"/>
      <c r="Y266" s="1"/>
      <c r="Z266" s="1"/>
      <c r="AA266" s="1"/>
      <c r="AB266" s="1"/>
      <c r="AC266" s="1"/>
      <c r="AD266" s="1"/>
      <c r="AE266" s="1"/>
      <c r="AF266" s="1"/>
      <c r="AG266" s="1"/>
      <c r="AH266" s="1"/>
      <c r="AI266" s="1"/>
      <c r="AJ266" s="1"/>
      <c r="AK266" s="1"/>
      <c r="AL266" s="1"/>
      <c r="AM266" s="1"/>
    </row>
    <row r="267" spans="2:39" ht="15" customHeight="1" x14ac:dyDescent="0.25">
      <c r="B267" s="29"/>
      <c r="C267" s="411" t="s">
        <v>72</v>
      </c>
      <c r="D267" s="346"/>
      <c r="E267" s="346"/>
      <c r="F267" s="346"/>
      <c r="G267" s="346"/>
      <c r="H267" s="107"/>
      <c r="I267" s="108"/>
      <c r="J267" s="108"/>
      <c r="K267" s="108"/>
      <c r="L267" s="108"/>
      <c r="M267" s="108"/>
      <c r="N267" s="108"/>
      <c r="O267" s="108"/>
      <c r="P267" s="108"/>
      <c r="Q267" s="108"/>
      <c r="R267" s="108"/>
      <c r="S267" s="108"/>
      <c r="T267" s="10">
        <f t="shared" si="377"/>
        <v>0</v>
      </c>
      <c r="U267" s="5"/>
      <c r="X267" s="314"/>
      <c r="Y267" s="1"/>
      <c r="Z267" s="1"/>
      <c r="AA267" s="1"/>
      <c r="AB267" s="1"/>
      <c r="AC267" s="1"/>
      <c r="AD267" s="1"/>
      <c r="AE267" s="1"/>
      <c r="AF267" s="1"/>
      <c r="AG267" s="1"/>
      <c r="AH267" s="1"/>
      <c r="AI267" s="1"/>
      <c r="AJ267" s="1"/>
      <c r="AK267" s="1"/>
      <c r="AL267" s="1"/>
      <c r="AM267" s="1"/>
    </row>
    <row r="268" spans="2:39" ht="15" customHeight="1" x14ac:dyDescent="0.25">
      <c r="B268" s="29"/>
      <c r="C268" s="411" t="s">
        <v>73</v>
      </c>
      <c r="D268" s="346"/>
      <c r="E268" s="346"/>
      <c r="F268" s="346"/>
      <c r="G268" s="346"/>
      <c r="H268" s="107"/>
      <c r="I268" s="108"/>
      <c r="J268" s="108"/>
      <c r="K268" s="108"/>
      <c r="L268" s="108"/>
      <c r="M268" s="108"/>
      <c r="N268" s="108"/>
      <c r="O268" s="108"/>
      <c r="P268" s="108"/>
      <c r="Q268" s="108"/>
      <c r="R268" s="108"/>
      <c r="S268" s="108"/>
      <c r="T268" s="10">
        <f t="shared" si="377"/>
        <v>0</v>
      </c>
      <c r="U268" s="5"/>
      <c r="X268" s="314"/>
      <c r="Y268" s="1"/>
      <c r="Z268" s="1"/>
      <c r="AA268" s="1"/>
      <c r="AB268" s="1"/>
      <c r="AC268" s="1"/>
      <c r="AD268" s="1"/>
      <c r="AE268" s="1"/>
      <c r="AF268" s="1"/>
      <c r="AG268" s="1"/>
      <c r="AH268" s="1"/>
      <c r="AI268" s="1"/>
      <c r="AJ268" s="1"/>
      <c r="AK268" s="1"/>
      <c r="AL268" s="1"/>
      <c r="AM268" s="1"/>
    </row>
    <row r="269" spans="2:39" ht="15" customHeight="1" x14ac:dyDescent="0.25">
      <c r="B269" s="29"/>
      <c r="C269" s="411" t="s">
        <v>74</v>
      </c>
      <c r="D269" s="346"/>
      <c r="E269" s="346"/>
      <c r="F269" s="346"/>
      <c r="G269" s="346"/>
      <c r="H269" s="107"/>
      <c r="I269" s="108"/>
      <c r="J269" s="108"/>
      <c r="K269" s="108"/>
      <c r="L269" s="108"/>
      <c r="M269" s="108"/>
      <c r="N269" s="108"/>
      <c r="O269" s="108"/>
      <c r="P269" s="108"/>
      <c r="Q269" s="108"/>
      <c r="R269" s="108"/>
      <c r="S269" s="108"/>
      <c r="T269" s="10">
        <f t="shared" si="377"/>
        <v>0</v>
      </c>
      <c r="U269" s="5"/>
      <c r="X269" s="314"/>
      <c r="Y269" s="1"/>
      <c r="Z269" s="1"/>
      <c r="AA269" s="1"/>
      <c r="AB269" s="1"/>
      <c r="AC269" s="1"/>
      <c r="AD269" s="1"/>
      <c r="AE269" s="1"/>
      <c r="AF269" s="1"/>
      <c r="AG269" s="1"/>
      <c r="AH269" s="1"/>
      <c r="AI269" s="1"/>
      <c r="AJ269" s="1"/>
      <c r="AK269" s="1"/>
      <c r="AL269" s="1"/>
      <c r="AM269" s="1"/>
    </row>
    <row r="270" spans="2:39" ht="15" customHeight="1" x14ac:dyDescent="0.25">
      <c r="B270" s="29"/>
      <c r="C270" s="411" t="s">
        <v>75</v>
      </c>
      <c r="D270" s="346"/>
      <c r="E270" s="346"/>
      <c r="F270" s="346"/>
      <c r="G270" s="346"/>
      <c r="H270" s="107"/>
      <c r="I270" s="108"/>
      <c r="J270" s="108"/>
      <c r="K270" s="108"/>
      <c r="L270" s="108"/>
      <c r="M270" s="108"/>
      <c r="N270" s="108"/>
      <c r="O270" s="108"/>
      <c r="P270" s="108"/>
      <c r="Q270" s="108"/>
      <c r="R270" s="108"/>
      <c r="S270" s="108"/>
      <c r="T270" s="10">
        <f t="shared" si="377"/>
        <v>0</v>
      </c>
      <c r="U270" s="5"/>
      <c r="X270" s="314"/>
      <c r="Y270" s="1"/>
      <c r="Z270" s="1"/>
      <c r="AA270" s="1"/>
      <c r="AB270" s="1"/>
      <c r="AC270" s="1"/>
      <c r="AD270" s="1"/>
      <c r="AE270" s="1"/>
      <c r="AF270" s="1"/>
      <c r="AG270" s="1"/>
      <c r="AH270" s="1"/>
      <c r="AI270" s="1"/>
      <c r="AJ270" s="1"/>
      <c r="AK270" s="1"/>
      <c r="AL270" s="1"/>
      <c r="AM270" s="1"/>
    </row>
    <row r="271" spans="2:39" ht="15" customHeight="1" x14ac:dyDescent="0.25">
      <c r="B271" s="29"/>
      <c r="C271" s="411" t="s">
        <v>76</v>
      </c>
      <c r="D271" s="346"/>
      <c r="E271" s="346"/>
      <c r="F271" s="346"/>
      <c r="G271" s="346"/>
      <c r="H271" s="107"/>
      <c r="I271" s="108"/>
      <c r="J271" s="108"/>
      <c r="K271" s="108"/>
      <c r="L271" s="108"/>
      <c r="M271" s="108"/>
      <c r="N271" s="108"/>
      <c r="O271" s="108"/>
      <c r="P271" s="108"/>
      <c r="Q271" s="108"/>
      <c r="R271" s="108"/>
      <c r="S271" s="108"/>
      <c r="T271" s="10">
        <f t="shared" si="377"/>
        <v>0</v>
      </c>
      <c r="U271" s="5"/>
      <c r="X271" s="314"/>
      <c r="Y271" s="1"/>
      <c r="Z271" s="1"/>
      <c r="AA271" s="1"/>
      <c r="AB271" s="1"/>
      <c r="AC271" s="1"/>
      <c r="AD271" s="1"/>
      <c r="AE271" s="1"/>
      <c r="AF271" s="1"/>
      <c r="AG271" s="1"/>
      <c r="AH271" s="1"/>
      <c r="AI271" s="1"/>
      <c r="AJ271" s="1"/>
      <c r="AK271" s="1"/>
      <c r="AL271" s="1"/>
      <c r="AM271" s="1"/>
    </row>
    <row r="272" spans="2:39" ht="15" customHeight="1" x14ac:dyDescent="0.25">
      <c r="B272" s="29"/>
      <c r="C272" s="411" t="s">
        <v>77</v>
      </c>
      <c r="D272" s="346"/>
      <c r="E272" s="346"/>
      <c r="F272" s="346"/>
      <c r="G272" s="346"/>
      <c r="H272" s="107"/>
      <c r="I272" s="108"/>
      <c r="J272" s="108"/>
      <c r="K272" s="108"/>
      <c r="L272" s="108"/>
      <c r="M272" s="108"/>
      <c r="N272" s="108"/>
      <c r="O272" s="108"/>
      <c r="P272" s="108"/>
      <c r="Q272" s="108"/>
      <c r="R272" s="108"/>
      <c r="S272" s="108"/>
      <c r="T272" s="10">
        <f t="shared" si="377"/>
        <v>0</v>
      </c>
      <c r="U272" s="5"/>
      <c r="X272" s="314"/>
      <c r="Y272" s="1"/>
      <c r="Z272" s="1"/>
      <c r="AA272" s="1"/>
      <c r="AB272" s="1"/>
      <c r="AC272" s="1"/>
      <c r="AD272" s="1"/>
      <c r="AE272" s="1"/>
      <c r="AF272" s="1"/>
      <c r="AG272" s="1"/>
      <c r="AH272" s="1"/>
      <c r="AI272" s="1"/>
      <c r="AJ272" s="1"/>
      <c r="AK272" s="1"/>
      <c r="AL272" s="1"/>
      <c r="AM272" s="1"/>
    </row>
    <row r="273" spans="2:39" ht="15" customHeight="1" x14ac:dyDescent="0.25">
      <c r="B273" s="29"/>
      <c r="C273" s="411" t="s">
        <v>78</v>
      </c>
      <c r="D273" s="346"/>
      <c r="E273" s="346"/>
      <c r="F273" s="346"/>
      <c r="G273" s="346"/>
      <c r="H273" s="107"/>
      <c r="I273" s="108"/>
      <c r="J273" s="108"/>
      <c r="K273" s="108"/>
      <c r="L273" s="108"/>
      <c r="M273" s="108"/>
      <c r="N273" s="108"/>
      <c r="O273" s="108"/>
      <c r="P273" s="108"/>
      <c r="Q273" s="108"/>
      <c r="R273" s="108"/>
      <c r="S273" s="108"/>
      <c r="T273" s="10">
        <f t="shared" si="377"/>
        <v>0</v>
      </c>
      <c r="U273" s="5"/>
      <c r="X273" s="314"/>
      <c r="Y273" s="1"/>
      <c r="Z273" s="1"/>
      <c r="AA273" s="1"/>
      <c r="AB273" s="1"/>
      <c r="AC273" s="1"/>
      <c r="AD273" s="1"/>
      <c r="AE273" s="1"/>
      <c r="AF273" s="1"/>
      <c r="AG273" s="1"/>
      <c r="AH273" s="1"/>
      <c r="AI273" s="1"/>
      <c r="AJ273" s="1"/>
      <c r="AK273" s="1"/>
      <c r="AL273" s="1"/>
      <c r="AM273" s="1"/>
    </row>
    <row r="274" spans="2:39" ht="15" customHeight="1" x14ac:dyDescent="0.25">
      <c r="B274" s="29"/>
      <c r="C274" s="411" t="s">
        <v>79</v>
      </c>
      <c r="D274" s="346"/>
      <c r="E274" s="346"/>
      <c r="F274" s="346"/>
      <c r="G274" s="346"/>
      <c r="H274" s="107"/>
      <c r="I274" s="108"/>
      <c r="J274" s="108"/>
      <c r="K274" s="108"/>
      <c r="L274" s="108"/>
      <c r="M274" s="108"/>
      <c r="N274" s="108"/>
      <c r="O274" s="108"/>
      <c r="P274" s="108"/>
      <c r="Q274" s="108"/>
      <c r="R274" s="108"/>
      <c r="S274" s="108"/>
      <c r="T274" s="10">
        <f t="shared" si="377"/>
        <v>0</v>
      </c>
      <c r="U274" s="5"/>
      <c r="X274" s="314"/>
      <c r="Y274" s="1"/>
      <c r="Z274" s="1"/>
      <c r="AA274" s="1"/>
      <c r="AB274" s="1"/>
      <c r="AC274" s="1"/>
      <c r="AD274" s="1"/>
      <c r="AE274" s="1"/>
      <c r="AF274" s="1"/>
      <c r="AG274" s="1"/>
      <c r="AH274" s="1"/>
      <c r="AI274" s="1"/>
      <c r="AJ274" s="1"/>
      <c r="AK274" s="1"/>
      <c r="AL274" s="1"/>
      <c r="AM274" s="1"/>
    </row>
    <row r="275" spans="2:39" ht="15" customHeight="1" x14ac:dyDescent="0.25">
      <c r="B275" s="29"/>
      <c r="C275" s="411" t="s">
        <v>80</v>
      </c>
      <c r="D275" s="346"/>
      <c r="E275" s="346"/>
      <c r="F275" s="346"/>
      <c r="G275" s="346"/>
      <c r="H275" s="107"/>
      <c r="I275" s="108"/>
      <c r="J275" s="108"/>
      <c r="K275" s="108"/>
      <c r="L275" s="108"/>
      <c r="M275" s="108"/>
      <c r="N275" s="108"/>
      <c r="O275" s="108"/>
      <c r="P275" s="108"/>
      <c r="Q275" s="108"/>
      <c r="R275" s="108"/>
      <c r="S275" s="108"/>
      <c r="T275" s="10">
        <f t="shared" si="377"/>
        <v>0</v>
      </c>
      <c r="U275" s="5"/>
      <c r="X275" s="314"/>
      <c r="Y275" s="1"/>
      <c r="Z275" s="1"/>
      <c r="AA275" s="1"/>
      <c r="AB275" s="1"/>
      <c r="AC275" s="1"/>
      <c r="AD275" s="1"/>
      <c r="AE275" s="1"/>
      <c r="AF275" s="1"/>
      <c r="AG275" s="1"/>
      <c r="AH275" s="1"/>
      <c r="AI275" s="1"/>
      <c r="AJ275" s="1"/>
      <c r="AK275" s="1"/>
      <c r="AL275" s="1"/>
      <c r="AM275" s="1"/>
    </row>
    <row r="276" spans="2:39" ht="15" customHeight="1" x14ac:dyDescent="0.25">
      <c r="B276" s="29"/>
      <c r="C276" s="411" t="s">
        <v>81</v>
      </c>
      <c r="D276" s="346"/>
      <c r="E276" s="346"/>
      <c r="F276" s="346"/>
      <c r="G276" s="346"/>
      <c r="H276" s="107"/>
      <c r="I276" s="108"/>
      <c r="J276" s="108"/>
      <c r="K276" s="108"/>
      <c r="L276" s="108"/>
      <c r="M276" s="108"/>
      <c r="N276" s="108"/>
      <c r="O276" s="108"/>
      <c r="P276" s="108"/>
      <c r="Q276" s="108"/>
      <c r="R276" s="108"/>
      <c r="S276" s="108"/>
      <c r="T276" s="10">
        <f t="shared" si="377"/>
        <v>0</v>
      </c>
      <c r="U276" s="5"/>
      <c r="X276" s="314"/>
      <c r="Y276" s="1"/>
      <c r="Z276" s="1"/>
      <c r="AA276" s="1"/>
      <c r="AB276" s="1"/>
      <c r="AC276" s="1"/>
      <c r="AD276" s="1"/>
      <c r="AE276" s="1"/>
      <c r="AF276" s="1"/>
      <c r="AG276" s="1"/>
      <c r="AH276" s="1"/>
      <c r="AI276" s="1"/>
      <c r="AJ276" s="1"/>
      <c r="AK276" s="1"/>
      <c r="AL276" s="1"/>
      <c r="AM276" s="1"/>
    </row>
    <row r="277" spans="2:39" ht="15" customHeight="1" x14ac:dyDescent="0.25">
      <c r="B277" s="29"/>
      <c r="C277" s="411" t="s">
        <v>82</v>
      </c>
      <c r="D277" s="346"/>
      <c r="E277" s="346"/>
      <c r="F277" s="346"/>
      <c r="G277" s="346"/>
      <c r="H277" s="107"/>
      <c r="I277" s="108"/>
      <c r="J277" s="108"/>
      <c r="K277" s="108"/>
      <c r="L277" s="108"/>
      <c r="M277" s="108"/>
      <c r="N277" s="108"/>
      <c r="O277" s="108"/>
      <c r="P277" s="108"/>
      <c r="Q277" s="108"/>
      <c r="R277" s="108"/>
      <c r="S277" s="108"/>
      <c r="T277" s="10">
        <f t="shared" si="377"/>
        <v>0</v>
      </c>
      <c r="U277" s="5"/>
      <c r="X277" s="314"/>
      <c r="Y277" s="1"/>
      <c r="Z277" s="1"/>
      <c r="AA277" s="1"/>
      <c r="AB277" s="1"/>
      <c r="AC277" s="1"/>
      <c r="AD277" s="1"/>
      <c r="AE277" s="1"/>
      <c r="AF277" s="1"/>
      <c r="AG277" s="1"/>
      <c r="AH277" s="1"/>
      <c r="AI277" s="1"/>
      <c r="AJ277" s="1"/>
      <c r="AK277" s="1"/>
      <c r="AL277" s="1"/>
      <c r="AM277" s="1"/>
    </row>
    <row r="278" spans="2:39" x14ac:dyDescent="0.25">
      <c r="B278" s="29"/>
      <c r="H278" s="5"/>
      <c r="T278" s="5"/>
      <c r="U278" s="5"/>
      <c r="V278" s="326" t="s">
        <v>167</v>
      </c>
      <c r="X278" s="314"/>
      <c r="Y278" s="1"/>
      <c r="Z278" s="1"/>
      <c r="AA278" s="1"/>
      <c r="AB278" s="1"/>
      <c r="AC278" s="1"/>
      <c r="AD278" s="1"/>
      <c r="AE278" s="1"/>
      <c r="AF278" s="1"/>
      <c r="AG278" s="1"/>
      <c r="AH278" s="1"/>
      <c r="AI278" s="1"/>
      <c r="AJ278" s="1"/>
      <c r="AK278" s="1"/>
      <c r="AL278" s="1"/>
      <c r="AM278" s="1"/>
    </row>
    <row r="279" spans="2:39" x14ac:dyDescent="0.25">
      <c r="B279" s="29"/>
      <c r="G279" s="100" t="s">
        <v>105</v>
      </c>
      <c r="H279" s="10">
        <f>SUM(H266:H278)</f>
        <v>0</v>
      </c>
      <c r="I279" s="10">
        <f t="shared" ref="I279" si="378">SUM(I266:I278)</f>
        <v>0</v>
      </c>
      <c r="J279" s="10">
        <f t="shared" ref="J279" si="379">SUM(J266:J278)</f>
        <v>0</v>
      </c>
      <c r="K279" s="10">
        <f t="shared" ref="K279" si="380">SUM(K266:K278)</f>
        <v>0</v>
      </c>
      <c r="L279" s="10">
        <f t="shared" ref="L279" si="381">SUM(L266:L278)</f>
        <v>0</v>
      </c>
      <c r="M279" s="10">
        <f t="shared" ref="M279" si="382">SUM(M266:M278)</f>
        <v>0</v>
      </c>
      <c r="N279" s="10">
        <f t="shared" ref="N279" si="383">SUM(N266:N278)</f>
        <v>0</v>
      </c>
      <c r="O279" s="10">
        <f t="shared" ref="O279" si="384">SUM(O266:O278)</f>
        <v>0</v>
      </c>
      <c r="P279" s="10">
        <f t="shared" ref="P279" si="385">SUM(P266:P278)</f>
        <v>0</v>
      </c>
      <c r="Q279" s="10">
        <f t="shared" ref="Q279" si="386">SUM(Q266:Q278)</f>
        <v>0</v>
      </c>
      <c r="R279" s="10">
        <f t="shared" ref="R279" si="387">SUM(R266:R278)</f>
        <v>0</v>
      </c>
      <c r="S279" s="10">
        <f t="shared" ref="S279" si="388">SUM(S266:S278)</f>
        <v>0</v>
      </c>
      <c r="T279" s="10">
        <f t="shared" ref="T279" si="389">SUM(H279:S279)</f>
        <v>0</v>
      </c>
      <c r="U279" s="5"/>
      <c r="V279" s="327" t="s">
        <v>168</v>
      </c>
      <c r="X279" s="314"/>
      <c r="Y279" s="1"/>
      <c r="Z279" s="1"/>
      <c r="AA279" s="1"/>
      <c r="AB279" s="1"/>
      <c r="AC279" s="1"/>
      <c r="AD279" s="1"/>
      <c r="AE279" s="1"/>
      <c r="AF279" s="1"/>
      <c r="AG279" s="1"/>
      <c r="AH279" s="1"/>
      <c r="AI279" s="1"/>
      <c r="AJ279" s="1"/>
      <c r="AK279" s="1"/>
      <c r="AL279" s="1"/>
      <c r="AM279" s="1"/>
    </row>
    <row r="280" spans="2:39" x14ac:dyDescent="0.25">
      <c r="B280" s="29"/>
      <c r="G280" s="106" t="s">
        <v>112</v>
      </c>
      <c r="H280" s="10">
        <f>H279*$P$9</f>
        <v>0</v>
      </c>
      <c r="I280" s="10">
        <f t="shared" ref="I280" si="390">I279*$P$9</f>
        <v>0</v>
      </c>
      <c r="J280" s="10">
        <f t="shared" ref="J280" si="391">J279*$P$9</f>
        <v>0</v>
      </c>
      <c r="K280" s="10">
        <f t="shared" ref="K280" si="392">K279*$P$9</f>
        <v>0</v>
      </c>
      <c r="L280" s="10">
        <f t="shared" ref="L280" si="393">L279*$P$9</f>
        <v>0</v>
      </c>
      <c r="M280" s="10">
        <f t="shared" ref="M280" si="394">M279*$P$9</f>
        <v>0</v>
      </c>
      <c r="N280" s="10">
        <f t="shared" ref="N280" si="395">N279*$P$9</f>
        <v>0</v>
      </c>
      <c r="O280" s="10">
        <f t="shared" ref="O280" si="396">O279*$P$9</f>
        <v>0</v>
      </c>
      <c r="P280" s="10">
        <f t="shared" ref="P280" si="397">P279*$P$9</f>
        <v>0</v>
      </c>
      <c r="Q280" s="10">
        <f t="shared" ref="Q280" si="398">Q279*$P$9</f>
        <v>0</v>
      </c>
      <c r="R280" s="10">
        <f t="shared" ref="R280" si="399">R279*$P$9</f>
        <v>0</v>
      </c>
      <c r="S280" s="10">
        <f t="shared" ref="S280" si="400">S279*$P$9</f>
        <v>0</v>
      </c>
      <c r="T280" s="10">
        <f>SUM(H280:S280)</f>
        <v>0</v>
      </c>
      <c r="U280" s="5"/>
      <c r="V280" s="21">
        <f>'C Staff Rates &amp; Roles'!$L$14</f>
        <v>1800</v>
      </c>
      <c r="X280" s="314"/>
      <c r="Y280" s="1"/>
      <c r="Z280" s="1"/>
      <c r="AA280" s="1"/>
      <c r="AB280" s="1"/>
      <c r="AC280" s="1"/>
      <c r="AD280" s="1"/>
      <c r="AE280" s="1"/>
      <c r="AF280" s="1"/>
      <c r="AG280" s="1"/>
      <c r="AH280" s="1"/>
      <c r="AI280" s="1"/>
      <c r="AJ280" s="1"/>
      <c r="AK280" s="1"/>
      <c r="AL280" s="1"/>
      <c r="AM280" s="1"/>
    </row>
    <row r="281" spans="2:39" x14ac:dyDescent="0.25">
      <c r="B281" s="29"/>
      <c r="G281" s="100" t="s">
        <v>111</v>
      </c>
      <c r="H281" s="10">
        <f>H279*$Q$9</f>
        <v>0</v>
      </c>
      <c r="I281" s="10">
        <f t="shared" ref="I281:S281" si="401">I279*$Q$9</f>
        <v>0</v>
      </c>
      <c r="J281" s="10">
        <f t="shared" si="401"/>
        <v>0</v>
      </c>
      <c r="K281" s="10">
        <f t="shared" si="401"/>
        <v>0</v>
      </c>
      <c r="L281" s="10">
        <f t="shared" si="401"/>
        <v>0</v>
      </c>
      <c r="M281" s="10">
        <f t="shared" si="401"/>
        <v>0</v>
      </c>
      <c r="N281" s="10">
        <f t="shared" si="401"/>
        <v>0</v>
      </c>
      <c r="O281" s="10">
        <f t="shared" si="401"/>
        <v>0</v>
      </c>
      <c r="P281" s="10">
        <f t="shared" si="401"/>
        <v>0</v>
      </c>
      <c r="Q281" s="10">
        <f t="shared" si="401"/>
        <v>0</v>
      </c>
      <c r="R281" s="10">
        <f t="shared" si="401"/>
        <v>0</v>
      </c>
      <c r="S281" s="10">
        <f t="shared" si="401"/>
        <v>0</v>
      </c>
      <c r="T281" s="10">
        <f>SUM(H281:S281)</f>
        <v>0</v>
      </c>
      <c r="U281" s="5"/>
      <c r="X281" s="314"/>
      <c r="Y281" s="1"/>
      <c r="Z281" s="1"/>
      <c r="AA281" s="1"/>
      <c r="AB281" s="1"/>
      <c r="AC281" s="1"/>
      <c r="AD281" s="1"/>
      <c r="AE281" s="1"/>
      <c r="AF281" s="1"/>
      <c r="AG281" s="1"/>
      <c r="AH281" s="1"/>
      <c r="AI281" s="1"/>
      <c r="AJ281" s="1"/>
      <c r="AK281" s="1"/>
      <c r="AL281" s="1"/>
      <c r="AM281" s="1"/>
    </row>
    <row r="282" spans="2:39" x14ac:dyDescent="0.25">
      <c r="B282" s="29"/>
      <c r="G282" s="100" t="s">
        <v>120</v>
      </c>
      <c r="H282" s="10">
        <f>SUM(H279:H281)</f>
        <v>0</v>
      </c>
      <c r="I282" s="10">
        <f t="shared" ref="I282" si="402">SUM(I279:I281)</f>
        <v>0</v>
      </c>
      <c r="J282" s="10">
        <f t="shared" ref="J282" si="403">SUM(J279:J281)</f>
        <v>0</v>
      </c>
      <c r="K282" s="10">
        <f t="shared" ref="K282" si="404">SUM(K279:K281)</f>
        <v>0</v>
      </c>
      <c r="L282" s="10">
        <f t="shared" ref="L282" si="405">SUM(L279:L281)</f>
        <v>0</v>
      </c>
      <c r="M282" s="10">
        <f t="shared" ref="M282" si="406">SUM(M279:M281)</f>
        <v>0</v>
      </c>
      <c r="N282" s="10">
        <f t="shared" ref="N282" si="407">SUM(N279:N281)</f>
        <v>0</v>
      </c>
      <c r="O282" s="10">
        <f t="shared" ref="O282" si="408">SUM(O279:O281)</f>
        <v>0</v>
      </c>
      <c r="P282" s="10">
        <f t="shared" ref="P282" si="409">SUM(P279:P281)</f>
        <v>0</v>
      </c>
      <c r="Q282" s="10">
        <f t="shared" ref="Q282" si="410">SUM(Q279:Q281)</f>
        <v>0</v>
      </c>
      <c r="R282" s="10">
        <f t="shared" ref="R282" si="411">SUM(R279:R281)</f>
        <v>0</v>
      </c>
      <c r="S282" s="10">
        <f t="shared" ref="S282" si="412">SUM(S279:S281)</f>
        <v>0</v>
      </c>
      <c r="T282" s="104">
        <f>SUM(T279:T281)</f>
        <v>0</v>
      </c>
      <c r="U282" s="105"/>
      <c r="V282" s="141">
        <f>T282/V280</f>
        <v>0</v>
      </c>
      <c r="X282" s="314"/>
      <c r="Y282" s="1"/>
      <c r="Z282" s="1"/>
      <c r="AA282" s="1"/>
      <c r="AB282" s="1"/>
      <c r="AC282" s="1"/>
      <c r="AD282" s="1"/>
      <c r="AE282" s="1"/>
      <c r="AF282" s="1"/>
      <c r="AG282" s="1"/>
      <c r="AH282" s="1"/>
      <c r="AI282" s="1"/>
      <c r="AJ282" s="1"/>
      <c r="AK282" s="1"/>
      <c r="AL282" s="1"/>
      <c r="AM282" s="1"/>
    </row>
    <row r="283" spans="2:39" x14ac:dyDescent="0.25">
      <c r="B283" s="29"/>
      <c r="X283" s="314"/>
      <c r="Y283" s="1"/>
      <c r="Z283" s="1"/>
      <c r="AA283" s="1"/>
      <c r="AB283" s="1"/>
      <c r="AC283" s="1"/>
      <c r="AD283" s="1"/>
      <c r="AE283" s="1"/>
      <c r="AF283" s="1"/>
      <c r="AG283" s="1"/>
      <c r="AH283" s="1"/>
      <c r="AI283" s="1"/>
      <c r="AJ283" s="1"/>
      <c r="AK283" s="1"/>
      <c r="AL283" s="1"/>
      <c r="AM283" s="1"/>
    </row>
    <row r="284" spans="2:39" ht="18.75" x14ac:dyDescent="0.3">
      <c r="B284" s="29"/>
      <c r="E284" s="23" t="s">
        <v>46</v>
      </c>
      <c r="G284" s="101" t="s">
        <v>129</v>
      </c>
      <c r="I284" s="94" t="s">
        <v>109</v>
      </c>
      <c r="J284" s="121">
        <f>$O$9</f>
        <v>15</v>
      </c>
      <c r="K284" s="94"/>
      <c r="M284" s="94" t="s">
        <v>95</v>
      </c>
      <c r="N284" s="20">
        <f>$P$9</f>
        <v>1.5</v>
      </c>
      <c r="P284" t="s">
        <v>110</v>
      </c>
      <c r="R284" s="121">
        <f>$Q$9</f>
        <v>1</v>
      </c>
      <c r="X284" s="314"/>
      <c r="Y284" s="1"/>
      <c r="Z284" s="1"/>
      <c r="AA284" s="1"/>
      <c r="AB284" s="1"/>
      <c r="AC284" s="1"/>
      <c r="AD284" s="1"/>
      <c r="AE284" s="1"/>
      <c r="AF284" s="1"/>
      <c r="AG284" s="1"/>
      <c r="AH284" s="1"/>
      <c r="AI284" s="1"/>
      <c r="AJ284" s="1"/>
      <c r="AK284" s="1"/>
      <c r="AL284" s="1"/>
      <c r="AM284" s="1"/>
    </row>
    <row r="285" spans="2:39" ht="15" customHeight="1" x14ac:dyDescent="0.25">
      <c r="B285" s="29"/>
      <c r="C285" s="353" t="s">
        <v>123</v>
      </c>
      <c r="D285" s="362"/>
      <c r="E285" s="362"/>
      <c r="F285" s="362"/>
      <c r="G285" s="362"/>
      <c r="H285" s="109" t="s">
        <v>91</v>
      </c>
      <c r="I285" s="109" t="s">
        <v>92</v>
      </c>
      <c r="J285" s="109" t="s">
        <v>93</v>
      </c>
      <c r="K285" s="109" t="s">
        <v>94</v>
      </c>
      <c r="L285" s="109" t="s">
        <v>83</v>
      </c>
      <c r="M285" s="109" t="s">
        <v>84</v>
      </c>
      <c r="N285" s="109" t="s">
        <v>85</v>
      </c>
      <c r="O285" s="109" t="s">
        <v>86</v>
      </c>
      <c r="P285" s="109" t="s">
        <v>87</v>
      </c>
      <c r="Q285" s="109" t="s">
        <v>88</v>
      </c>
      <c r="R285" s="109" t="s">
        <v>89</v>
      </c>
      <c r="S285" s="109" t="s">
        <v>90</v>
      </c>
      <c r="T285" s="109" t="s">
        <v>3</v>
      </c>
      <c r="U285" s="136"/>
      <c r="X285" s="314"/>
      <c r="Y285" s="1"/>
      <c r="Z285" s="1"/>
      <c r="AA285" s="1"/>
      <c r="AB285" s="1"/>
      <c r="AC285" s="1"/>
      <c r="AD285" s="1"/>
      <c r="AE285" s="1"/>
      <c r="AF285" s="1"/>
      <c r="AG285" s="1"/>
      <c r="AH285" s="1"/>
      <c r="AI285" s="1"/>
      <c r="AJ285" s="1"/>
      <c r="AK285" s="1"/>
      <c r="AL285" s="1"/>
      <c r="AM285" s="1"/>
    </row>
    <row r="286" spans="2:39" ht="15" customHeight="1" x14ac:dyDescent="0.25">
      <c r="B286" s="29"/>
      <c r="C286" s="411" t="str">
        <f>C103</f>
        <v>&lt;Insert Module / Unit 1&gt;</v>
      </c>
      <c r="D286" s="346"/>
      <c r="E286" s="346"/>
      <c r="F286" s="346"/>
      <c r="G286" s="346"/>
      <c r="H286" s="107"/>
      <c r="I286" s="108"/>
      <c r="J286" s="108"/>
      <c r="K286" s="108"/>
      <c r="L286" s="108"/>
      <c r="M286" s="108"/>
      <c r="N286" s="108"/>
      <c r="O286" s="108"/>
      <c r="P286" s="108"/>
      <c r="Q286" s="108"/>
      <c r="R286" s="108"/>
      <c r="S286" s="108"/>
      <c r="T286" s="10">
        <f t="shared" ref="T286:T297" si="413">SUM(H286:S286)</f>
        <v>0</v>
      </c>
      <c r="U286" s="5"/>
      <c r="X286" s="314"/>
      <c r="Y286" s="1"/>
      <c r="Z286" s="1"/>
      <c r="AA286" s="1"/>
      <c r="AB286" s="1"/>
      <c r="AC286" s="1"/>
      <c r="AD286" s="1"/>
      <c r="AE286" s="1"/>
      <c r="AF286" s="1"/>
      <c r="AG286" s="1"/>
      <c r="AH286" s="1"/>
      <c r="AI286" s="1"/>
      <c r="AJ286" s="1"/>
      <c r="AK286" s="1"/>
      <c r="AL286" s="1"/>
      <c r="AM286" s="1"/>
    </row>
    <row r="287" spans="2:39" ht="15" customHeight="1" x14ac:dyDescent="0.25">
      <c r="B287" s="29"/>
      <c r="C287" s="411" t="str">
        <f t="shared" ref="C287:C297" si="414">C104</f>
        <v>&lt;Insert Module / Unit 2&gt;</v>
      </c>
      <c r="D287" s="346"/>
      <c r="E287" s="346"/>
      <c r="F287" s="346"/>
      <c r="G287" s="346"/>
      <c r="H287" s="107"/>
      <c r="I287" s="108"/>
      <c r="J287" s="108"/>
      <c r="K287" s="108"/>
      <c r="L287" s="108"/>
      <c r="M287" s="108"/>
      <c r="N287" s="108"/>
      <c r="O287" s="108"/>
      <c r="P287" s="108"/>
      <c r="Q287" s="108"/>
      <c r="R287" s="108"/>
      <c r="S287" s="108"/>
      <c r="T287" s="10">
        <f t="shared" si="413"/>
        <v>0</v>
      </c>
      <c r="U287" s="5"/>
      <c r="X287" s="314"/>
      <c r="Y287" s="1"/>
      <c r="Z287" s="1"/>
      <c r="AA287" s="1"/>
      <c r="AB287" s="1"/>
      <c r="AC287" s="1"/>
      <c r="AD287" s="1"/>
      <c r="AE287" s="1"/>
      <c r="AF287" s="1"/>
      <c r="AG287" s="1"/>
      <c r="AH287" s="1"/>
      <c r="AI287" s="1"/>
      <c r="AJ287" s="1"/>
      <c r="AK287" s="1"/>
      <c r="AL287" s="1"/>
      <c r="AM287" s="1"/>
    </row>
    <row r="288" spans="2:39" ht="15" customHeight="1" x14ac:dyDescent="0.25">
      <c r="B288" s="29"/>
      <c r="C288" s="411" t="str">
        <f t="shared" si="414"/>
        <v>&lt;Insert Module / Unit 3&gt;</v>
      </c>
      <c r="D288" s="346"/>
      <c r="E288" s="346"/>
      <c r="F288" s="346"/>
      <c r="G288" s="346"/>
      <c r="H288" s="107"/>
      <c r="I288" s="108"/>
      <c r="J288" s="108"/>
      <c r="K288" s="108"/>
      <c r="L288" s="108"/>
      <c r="M288" s="108"/>
      <c r="N288" s="108"/>
      <c r="O288" s="108"/>
      <c r="P288" s="108"/>
      <c r="Q288" s="108"/>
      <c r="R288" s="108"/>
      <c r="S288" s="108"/>
      <c r="T288" s="10">
        <f t="shared" si="413"/>
        <v>0</v>
      </c>
      <c r="U288" s="5"/>
      <c r="X288" s="314"/>
      <c r="Y288" s="1"/>
      <c r="Z288" s="1"/>
      <c r="AA288" s="1"/>
      <c r="AB288" s="1"/>
      <c r="AC288" s="1"/>
      <c r="AD288" s="1"/>
      <c r="AE288" s="1"/>
      <c r="AF288" s="1"/>
      <c r="AG288" s="1"/>
      <c r="AH288" s="1"/>
      <c r="AI288" s="1"/>
      <c r="AJ288" s="1"/>
      <c r="AK288" s="1"/>
      <c r="AL288" s="1"/>
      <c r="AM288" s="1"/>
    </row>
    <row r="289" spans="2:39" ht="15" customHeight="1" x14ac:dyDescent="0.25">
      <c r="B289" s="29"/>
      <c r="C289" s="411" t="str">
        <f t="shared" si="414"/>
        <v>&lt;Insert Module / Unit 4&gt;</v>
      </c>
      <c r="D289" s="346"/>
      <c r="E289" s="346"/>
      <c r="F289" s="346"/>
      <c r="G289" s="346"/>
      <c r="H289" s="107"/>
      <c r="I289" s="108"/>
      <c r="J289" s="108"/>
      <c r="K289" s="108"/>
      <c r="L289" s="108"/>
      <c r="M289" s="108"/>
      <c r="N289" s="108"/>
      <c r="O289" s="108"/>
      <c r="P289" s="108"/>
      <c r="Q289" s="108"/>
      <c r="R289" s="108"/>
      <c r="S289" s="108"/>
      <c r="T289" s="10">
        <f t="shared" si="413"/>
        <v>0</v>
      </c>
      <c r="U289" s="5"/>
      <c r="X289" s="314"/>
      <c r="Y289" s="1"/>
      <c r="Z289" s="1"/>
      <c r="AA289" s="1"/>
      <c r="AB289" s="1"/>
      <c r="AC289" s="1"/>
      <c r="AD289" s="1"/>
      <c r="AE289" s="1"/>
      <c r="AF289" s="1"/>
      <c r="AG289" s="1"/>
      <c r="AH289" s="1"/>
      <c r="AI289" s="1"/>
      <c r="AJ289" s="1"/>
      <c r="AK289" s="1"/>
      <c r="AL289" s="1"/>
      <c r="AM289" s="1"/>
    </row>
    <row r="290" spans="2:39" ht="15" customHeight="1" x14ac:dyDescent="0.25">
      <c r="B290" s="29"/>
      <c r="C290" s="411" t="str">
        <f t="shared" si="414"/>
        <v>&lt;Insert Module / Unit 5&gt;</v>
      </c>
      <c r="D290" s="346"/>
      <c r="E290" s="346"/>
      <c r="F290" s="346"/>
      <c r="G290" s="346"/>
      <c r="H290" s="107"/>
      <c r="I290" s="108"/>
      <c r="J290" s="108"/>
      <c r="K290" s="108"/>
      <c r="L290" s="108"/>
      <c r="M290" s="108"/>
      <c r="N290" s="108"/>
      <c r="O290" s="108"/>
      <c r="P290" s="108"/>
      <c r="Q290" s="108"/>
      <c r="R290" s="108"/>
      <c r="S290" s="108"/>
      <c r="T290" s="10">
        <f t="shared" si="413"/>
        <v>0</v>
      </c>
      <c r="U290" s="5"/>
      <c r="X290" s="314"/>
      <c r="Y290" s="1"/>
      <c r="Z290" s="1"/>
      <c r="AA290" s="1"/>
      <c r="AB290" s="1"/>
      <c r="AC290" s="1"/>
      <c r="AD290" s="1"/>
      <c r="AE290" s="1"/>
      <c r="AF290" s="1"/>
      <c r="AG290" s="1"/>
      <c r="AH290" s="1"/>
      <c r="AI290" s="1"/>
      <c r="AJ290" s="1"/>
      <c r="AK290" s="1"/>
      <c r="AL290" s="1"/>
      <c r="AM290" s="1"/>
    </row>
    <row r="291" spans="2:39" ht="15" customHeight="1" x14ac:dyDescent="0.25">
      <c r="B291" s="29"/>
      <c r="C291" s="411" t="str">
        <f t="shared" si="414"/>
        <v>&lt;Insert Module / Unit 6&gt;</v>
      </c>
      <c r="D291" s="346"/>
      <c r="E291" s="346"/>
      <c r="F291" s="346"/>
      <c r="G291" s="346"/>
      <c r="H291" s="107"/>
      <c r="I291" s="108"/>
      <c r="J291" s="108"/>
      <c r="K291" s="108"/>
      <c r="L291" s="108"/>
      <c r="M291" s="108"/>
      <c r="N291" s="108"/>
      <c r="O291" s="108"/>
      <c r="P291" s="108"/>
      <c r="Q291" s="108"/>
      <c r="R291" s="108"/>
      <c r="S291" s="108"/>
      <c r="T291" s="10">
        <f t="shared" si="413"/>
        <v>0</v>
      </c>
      <c r="U291" s="5"/>
      <c r="X291" s="314"/>
      <c r="Y291" s="1"/>
      <c r="Z291" s="1"/>
      <c r="AA291" s="1"/>
      <c r="AB291" s="1"/>
      <c r="AC291" s="1"/>
      <c r="AD291" s="1"/>
      <c r="AE291" s="1"/>
      <c r="AF291" s="1"/>
      <c r="AG291" s="1"/>
      <c r="AH291" s="1"/>
      <c r="AI291" s="1"/>
      <c r="AJ291" s="1"/>
      <c r="AK291" s="1"/>
      <c r="AL291" s="1"/>
      <c r="AM291" s="1"/>
    </row>
    <row r="292" spans="2:39" ht="15" customHeight="1" x14ac:dyDescent="0.25">
      <c r="B292" s="29"/>
      <c r="C292" s="411" t="str">
        <f t="shared" si="414"/>
        <v>&lt;Insert Module / Unit 7&gt;</v>
      </c>
      <c r="D292" s="346"/>
      <c r="E292" s="346"/>
      <c r="F292" s="346"/>
      <c r="G292" s="346"/>
      <c r="H292" s="107"/>
      <c r="I292" s="108"/>
      <c r="J292" s="108"/>
      <c r="K292" s="108"/>
      <c r="L292" s="108"/>
      <c r="M292" s="108"/>
      <c r="N292" s="108"/>
      <c r="O292" s="108"/>
      <c r="P292" s="108"/>
      <c r="Q292" s="108"/>
      <c r="R292" s="108"/>
      <c r="S292" s="108"/>
      <c r="T292" s="10">
        <f t="shared" si="413"/>
        <v>0</v>
      </c>
      <c r="U292" s="5"/>
      <c r="X292" s="314"/>
      <c r="Y292" s="1"/>
      <c r="Z292" s="1"/>
      <c r="AA292" s="1"/>
      <c r="AB292" s="1"/>
      <c r="AC292" s="1"/>
      <c r="AD292" s="1"/>
      <c r="AE292" s="1"/>
      <c r="AF292" s="1"/>
      <c r="AG292" s="1"/>
      <c r="AH292" s="1"/>
      <c r="AI292" s="1"/>
      <c r="AJ292" s="1"/>
      <c r="AK292" s="1"/>
      <c r="AL292" s="1"/>
      <c r="AM292" s="1"/>
    </row>
    <row r="293" spans="2:39" ht="15" customHeight="1" x14ac:dyDescent="0.25">
      <c r="B293" s="29"/>
      <c r="C293" s="411" t="str">
        <f t="shared" si="414"/>
        <v>&lt;Insert Module / Unit 8&gt;</v>
      </c>
      <c r="D293" s="346"/>
      <c r="E293" s="346"/>
      <c r="F293" s="346"/>
      <c r="G293" s="346"/>
      <c r="H293" s="107"/>
      <c r="I293" s="108"/>
      <c r="J293" s="108"/>
      <c r="K293" s="108"/>
      <c r="L293" s="108"/>
      <c r="M293" s="108"/>
      <c r="N293" s="108"/>
      <c r="O293" s="108"/>
      <c r="P293" s="108"/>
      <c r="Q293" s="108"/>
      <c r="R293" s="108"/>
      <c r="S293" s="108"/>
      <c r="T293" s="10">
        <f t="shared" si="413"/>
        <v>0</v>
      </c>
      <c r="U293" s="5"/>
      <c r="X293" s="314"/>
      <c r="Y293" s="1"/>
      <c r="Z293" s="1"/>
      <c r="AA293" s="1"/>
      <c r="AB293" s="1"/>
      <c r="AC293" s="1"/>
      <c r="AD293" s="1"/>
      <c r="AE293" s="1"/>
      <c r="AF293" s="1"/>
      <c r="AG293" s="1"/>
      <c r="AH293" s="1"/>
      <c r="AI293" s="1"/>
      <c r="AJ293" s="1"/>
      <c r="AK293" s="1"/>
      <c r="AL293" s="1"/>
      <c r="AM293" s="1"/>
    </row>
    <row r="294" spans="2:39" ht="15" customHeight="1" x14ac:dyDescent="0.25">
      <c r="B294" s="29"/>
      <c r="C294" s="411" t="str">
        <f t="shared" si="414"/>
        <v>&lt;Insert Module / Unit 9&gt;</v>
      </c>
      <c r="D294" s="346"/>
      <c r="E294" s="346"/>
      <c r="F294" s="346"/>
      <c r="G294" s="346"/>
      <c r="H294" s="107"/>
      <c r="I294" s="108"/>
      <c r="J294" s="108"/>
      <c r="K294" s="108"/>
      <c r="L294" s="108"/>
      <c r="M294" s="108"/>
      <c r="N294" s="108"/>
      <c r="O294" s="108"/>
      <c r="P294" s="108"/>
      <c r="Q294" s="108"/>
      <c r="R294" s="108"/>
      <c r="S294" s="108"/>
      <c r="T294" s="10">
        <f t="shared" si="413"/>
        <v>0</v>
      </c>
      <c r="U294" s="5"/>
      <c r="X294" s="314"/>
      <c r="Y294" s="1"/>
      <c r="Z294" s="1"/>
      <c r="AA294" s="1"/>
      <c r="AB294" s="1"/>
      <c r="AC294" s="1"/>
      <c r="AD294" s="1"/>
      <c r="AE294" s="1"/>
      <c r="AF294" s="1"/>
      <c r="AG294" s="1"/>
      <c r="AH294" s="1"/>
      <c r="AI294" s="1"/>
      <c r="AJ294" s="1"/>
      <c r="AK294" s="1"/>
      <c r="AL294" s="1"/>
      <c r="AM294" s="1"/>
    </row>
    <row r="295" spans="2:39" ht="15" customHeight="1" x14ac:dyDescent="0.25">
      <c r="B295" s="29"/>
      <c r="C295" s="411" t="str">
        <f t="shared" si="414"/>
        <v>&lt;Insert Module / Unit 10&gt;</v>
      </c>
      <c r="D295" s="346"/>
      <c r="E295" s="346"/>
      <c r="F295" s="346"/>
      <c r="G295" s="346"/>
      <c r="H295" s="107"/>
      <c r="I295" s="108"/>
      <c r="J295" s="108"/>
      <c r="K295" s="108"/>
      <c r="L295" s="108"/>
      <c r="M295" s="108"/>
      <c r="N295" s="108"/>
      <c r="O295" s="108"/>
      <c r="P295" s="108"/>
      <c r="Q295" s="108"/>
      <c r="R295" s="108"/>
      <c r="S295" s="108"/>
      <c r="T295" s="10">
        <f t="shared" si="413"/>
        <v>0</v>
      </c>
      <c r="U295" s="5"/>
      <c r="X295" s="314"/>
      <c r="Y295" s="1"/>
      <c r="Z295" s="1"/>
      <c r="AA295" s="1"/>
      <c r="AB295" s="1"/>
      <c r="AC295" s="1"/>
      <c r="AD295" s="1"/>
      <c r="AE295" s="1"/>
      <c r="AF295" s="1"/>
      <c r="AG295" s="1"/>
      <c r="AH295" s="1"/>
      <c r="AI295" s="1"/>
      <c r="AJ295" s="1"/>
      <c r="AK295" s="1"/>
      <c r="AL295" s="1"/>
      <c r="AM295" s="1"/>
    </row>
    <row r="296" spans="2:39" ht="15" customHeight="1" x14ac:dyDescent="0.25">
      <c r="B296" s="29"/>
      <c r="C296" s="411" t="str">
        <f t="shared" si="414"/>
        <v>&lt;Insert Module / Unit 11&gt;</v>
      </c>
      <c r="D296" s="346"/>
      <c r="E296" s="346"/>
      <c r="F296" s="346"/>
      <c r="G296" s="346"/>
      <c r="H296" s="107"/>
      <c r="I296" s="108"/>
      <c r="J296" s="108"/>
      <c r="K296" s="108"/>
      <c r="L296" s="108"/>
      <c r="M296" s="108"/>
      <c r="N296" s="108"/>
      <c r="O296" s="108"/>
      <c r="P296" s="108"/>
      <c r="Q296" s="108"/>
      <c r="R296" s="108"/>
      <c r="S296" s="108"/>
      <c r="T296" s="10">
        <f t="shared" si="413"/>
        <v>0</v>
      </c>
      <c r="U296" s="5"/>
      <c r="X296" s="314"/>
      <c r="Y296" s="1"/>
      <c r="Z296" s="1"/>
      <c r="AA296" s="1"/>
      <c r="AB296" s="1"/>
      <c r="AC296" s="1"/>
      <c r="AD296" s="1"/>
      <c r="AE296" s="1"/>
      <c r="AF296" s="1"/>
      <c r="AG296" s="1"/>
      <c r="AH296" s="1"/>
      <c r="AI296" s="1"/>
      <c r="AJ296" s="1"/>
      <c r="AK296" s="1"/>
      <c r="AL296" s="1"/>
      <c r="AM296" s="1"/>
    </row>
    <row r="297" spans="2:39" ht="15" customHeight="1" x14ac:dyDescent="0.25">
      <c r="B297" s="29"/>
      <c r="C297" s="411" t="str">
        <f t="shared" si="414"/>
        <v>&lt;Insert Module / Unit 12&gt;</v>
      </c>
      <c r="D297" s="346"/>
      <c r="E297" s="346"/>
      <c r="F297" s="346"/>
      <c r="G297" s="346"/>
      <c r="H297" s="107"/>
      <c r="I297" s="108"/>
      <c r="J297" s="108"/>
      <c r="K297" s="108"/>
      <c r="L297" s="108"/>
      <c r="M297" s="108"/>
      <c r="N297" s="108"/>
      <c r="O297" s="108"/>
      <c r="P297" s="108"/>
      <c r="Q297" s="108"/>
      <c r="R297" s="108"/>
      <c r="S297" s="108"/>
      <c r="T297" s="10">
        <f t="shared" si="413"/>
        <v>0</v>
      </c>
      <c r="U297" s="5"/>
      <c r="X297" s="314"/>
      <c r="Y297" s="1"/>
      <c r="Z297" s="1"/>
      <c r="AA297" s="1"/>
      <c r="AB297" s="1"/>
      <c r="AC297" s="1"/>
      <c r="AD297" s="1"/>
      <c r="AE297" s="1"/>
      <c r="AF297" s="1"/>
      <c r="AG297" s="1"/>
      <c r="AH297" s="1"/>
      <c r="AI297" s="1"/>
      <c r="AJ297" s="1"/>
      <c r="AK297" s="1"/>
      <c r="AL297" s="1"/>
      <c r="AM297" s="1"/>
    </row>
    <row r="298" spans="2:39" x14ac:dyDescent="0.25">
      <c r="B298" s="29"/>
      <c r="H298" s="5"/>
      <c r="T298" s="5"/>
      <c r="U298" s="5"/>
      <c r="V298" s="326" t="s">
        <v>167</v>
      </c>
      <c r="X298" s="314"/>
      <c r="Y298" s="1"/>
      <c r="Z298" s="1"/>
      <c r="AA298" s="1"/>
      <c r="AB298" s="1"/>
      <c r="AC298" s="1"/>
      <c r="AD298" s="1"/>
      <c r="AE298" s="1"/>
      <c r="AF298" s="1"/>
      <c r="AG298" s="1"/>
      <c r="AH298" s="1"/>
      <c r="AI298" s="1"/>
      <c r="AJ298" s="1"/>
      <c r="AK298" s="1"/>
      <c r="AL298" s="1"/>
      <c r="AM298" s="1"/>
    </row>
    <row r="299" spans="2:39" x14ac:dyDescent="0.25">
      <c r="B299" s="29"/>
      <c r="G299" s="100" t="s">
        <v>105</v>
      </c>
      <c r="H299" s="10">
        <f>SUM(H286:H298)</f>
        <v>0</v>
      </c>
      <c r="I299" s="10">
        <f t="shared" ref="I299" si="415">SUM(I286:I298)</f>
        <v>0</v>
      </c>
      <c r="J299" s="10">
        <f t="shared" ref="J299" si="416">SUM(J286:J298)</f>
        <v>0</v>
      </c>
      <c r="K299" s="10">
        <f t="shared" ref="K299" si="417">SUM(K286:K298)</f>
        <v>0</v>
      </c>
      <c r="L299" s="10">
        <f t="shared" ref="L299" si="418">SUM(L286:L298)</f>
        <v>0</v>
      </c>
      <c r="M299" s="10">
        <f t="shared" ref="M299" si="419">SUM(M286:M298)</f>
        <v>0</v>
      </c>
      <c r="N299" s="10">
        <f t="shared" ref="N299" si="420">SUM(N286:N298)</f>
        <v>0</v>
      </c>
      <c r="O299" s="10">
        <f t="shared" ref="O299" si="421">SUM(O286:O298)</f>
        <v>0</v>
      </c>
      <c r="P299" s="10">
        <f t="shared" ref="P299" si="422">SUM(P286:P298)</f>
        <v>0</v>
      </c>
      <c r="Q299" s="10">
        <f t="shared" ref="Q299" si="423">SUM(Q286:Q298)</f>
        <v>0</v>
      </c>
      <c r="R299" s="10">
        <f t="shared" ref="R299" si="424">SUM(R286:R298)</f>
        <v>0</v>
      </c>
      <c r="S299" s="10">
        <f t="shared" ref="S299" si="425">SUM(S286:S298)</f>
        <v>0</v>
      </c>
      <c r="T299" s="10">
        <f t="shared" ref="T299" si="426">SUM(H299:S299)</f>
        <v>0</v>
      </c>
      <c r="U299" s="5"/>
      <c r="V299" s="327" t="s">
        <v>168</v>
      </c>
      <c r="X299" s="314"/>
      <c r="Y299" s="1"/>
      <c r="Z299" s="1"/>
      <c r="AA299" s="1"/>
      <c r="AB299" s="1"/>
      <c r="AC299" s="1"/>
      <c r="AD299" s="1"/>
      <c r="AE299" s="1"/>
      <c r="AF299" s="1"/>
      <c r="AG299" s="1"/>
      <c r="AH299" s="1"/>
      <c r="AI299" s="1"/>
      <c r="AJ299" s="1"/>
      <c r="AK299" s="1"/>
      <c r="AL299" s="1"/>
      <c r="AM299" s="1"/>
    </row>
    <row r="300" spans="2:39" x14ac:dyDescent="0.25">
      <c r="B300" s="29"/>
      <c r="G300" s="106" t="s">
        <v>112</v>
      </c>
      <c r="H300" s="10">
        <f>H299*$P$9</f>
        <v>0</v>
      </c>
      <c r="I300" s="10">
        <f t="shared" ref="I300" si="427">I299*$P$9</f>
        <v>0</v>
      </c>
      <c r="J300" s="10">
        <f t="shared" ref="J300" si="428">J299*$P$9</f>
        <v>0</v>
      </c>
      <c r="K300" s="10">
        <f t="shared" ref="K300" si="429">K299*$P$9</f>
        <v>0</v>
      </c>
      <c r="L300" s="10">
        <f t="shared" ref="L300" si="430">L299*$P$9</f>
        <v>0</v>
      </c>
      <c r="M300" s="10">
        <f t="shared" ref="M300" si="431">M299*$P$9</f>
        <v>0</v>
      </c>
      <c r="N300" s="10">
        <f t="shared" ref="N300" si="432">N299*$P$9</f>
        <v>0</v>
      </c>
      <c r="O300" s="10">
        <f t="shared" ref="O300" si="433">O299*$P$9</f>
        <v>0</v>
      </c>
      <c r="P300" s="10">
        <f t="shared" ref="P300" si="434">P299*$P$9</f>
        <v>0</v>
      </c>
      <c r="Q300" s="10">
        <f t="shared" ref="Q300" si="435">Q299*$P$9</f>
        <v>0</v>
      </c>
      <c r="R300" s="10">
        <f t="shared" ref="R300" si="436">R299*$P$9</f>
        <v>0</v>
      </c>
      <c r="S300" s="10">
        <f t="shared" ref="S300" si="437">S299*$P$9</f>
        <v>0</v>
      </c>
      <c r="T300" s="10">
        <f>SUM(H300:S300)</f>
        <v>0</v>
      </c>
      <c r="U300" s="5"/>
      <c r="V300" s="21">
        <f>'C Staff Rates &amp; Roles'!$L$14</f>
        <v>1800</v>
      </c>
      <c r="X300" s="314"/>
      <c r="Y300" s="1"/>
      <c r="Z300" s="1"/>
      <c r="AA300" s="1"/>
      <c r="AB300" s="1"/>
      <c r="AC300" s="1"/>
      <c r="AD300" s="1"/>
      <c r="AE300" s="1"/>
      <c r="AF300" s="1"/>
      <c r="AG300" s="1"/>
      <c r="AH300" s="1"/>
      <c r="AI300" s="1"/>
      <c r="AJ300" s="1"/>
      <c r="AK300" s="1"/>
      <c r="AL300" s="1"/>
      <c r="AM300" s="1"/>
    </row>
    <row r="301" spans="2:39" x14ac:dyDescent="0.25">
      <c r="B301" s="29"/>
      <c r="G301" s="100" t="s">
        <v>111</v>
      </c>
      <c r="H301" s="10">
        <f>H299*$Q$9</f>
        <v>0</v>
      </c>
      <c r="I301" s="10">
        <f t="shared" ref="I301:S301" si="438">I299*$Q$9</f>
        <v>0</v>
      </c>
      <c r="J301" s="10">
        <f t="shared" si="438"/>
        <v>0</v>
      </c>
      <c r="K301" s="10">
        <f t="shared" si="438"/>
        <v>0</v>
      </c>
      <c r="L301" s="10">
        <f t="shared" si="438"/>
        <v>0</v>
      </c>
      <c r="M301" s="10">
        <f t="shared" si="438"/>
        <v>0</v>
      </c>
      <c r="N301" s="10">
        <f t="shared" si="438"/>
        <v>0</v>
      </c>
      <c r="O301" s="10">
        <f t="shared" si="438"/>
        <v>0</v>
      </c>
      <c r="P301" s="10">
        <f t="shared" si="438"/>
        <v>0</v>
      </c>
      <c r="Q301" s="10">
        <f t="shared" si="438"/>
        <v>0</v>
      </c>
      <c r="R301" s="10">
        <f t="shared" si="438"/>
        <v>0</v>
      </c>
      <c r="S301" s="10">
        <f t="shared" si="438"/>
        <v>0</v>
      </c>
      <c r="T301" s="10">
        <f>SUM(H301:S301)</f>
        <v>0</v>
      </c>
      <c r="U301" s="5"/>
      <c r="X301" s="314"/>
      <c r="Y301" s="1"/>
      <c r="Z301" s="1"/>
      <c r="AA301" s="1"/>
      <c r="AB301" s="1"/>
      <c r="AC301" s="1"/>
      <c r="AD301" s="1"/>
      <c r="AE301" s="1"/>
      <c r="AF301" s="1"/>
      <c r="AG301" s="1"/>
      <c r="AH301" s="1"/>
      <c r="AI301" s="1"/>
      <c r="AJ301" s="1"/>
      <c r="AK301" s="1"/>
      <c r="AL301" s="1"/>
      <c r="AM301" s="1"/>
    </row>
    <row r="302" spans="2:39" x14ac:dyDescent="0.25">
      <c r="B302" s="29"/>
      <c r="G302" s="100" t="s">
        <v>121</v>
      </c>
      <c r="H302" s="10">
        <f>SUM(H299:H301)</f>
        <v>0</v>
      </c>
      <c r="I302" s="10">
        <f t="shared" ref="I302" si="439">SUM(I299:I301)</f>
        <v>0</v>
      </c>
      <c r="J302" s="10">
        <f t="shared" ref="J302" si="440">SUM(J299:J301)</f>
        <v>0</v>
      </c>
      <c r="K302" s="10">
        <f t="shared" ref="K302" si="441">SUM(K299:K301)</f>
        <v>0</v>
      </c>
      <c r="L302" s="10">
        <f t="shared" ref="L302" si="442">SUM(L299:L301)</f>
        <v>0</v>
      </c>
      <c r="M302" s="10">
        <f t="shared" ref="M302" si="443">SUM(M299:M301)</f>
        <v>0</v>
      </c>
      <c r="N302" s="10">
        <f t="shared" ref="N302" si="444">SUM(N299:N301)</f>
        <v>0</v>
      </c>
      <c r="O302" s="10">
        <f t="shared" ref="O302" si="445">SUM(O299:O301)</f>
        <v>0</v>
      </c>
      <c r="P302" s="10">
        <f t="shared" ref="P302" si="446">SUM(P299:P301)</f>
        <v>0</v>
      </c>
      <c r="Q302" s="10">
        <f t="shared" ref="Q302" si="447">SUM(Q299:Q301)</f>
        <v>0</v>
      </c>
      <c r="R302" s="10">
        <f t="shared" ref="R302" si="448">SUM(R299:R301)</f>
        <v>0</v>
      </c>
      <c r="S302" s="10">
        <f t="shared" ref="S302" si="449">SUM(S299:S301)</f>
        <v>0</v>
      </c>
      <c r="T302" s="104">
        <f>SUM(T299:T301)</f>
        <v>0</v>
      </c>
      <c r="U302" s="105"/>
      <c r="V302" s="141">
        <f>T302/V300</f>
        <v>0</v>
      </c>
      <c r="X302" s="314"/>
      <c r="Y302" s="1"/>
      <c r="Z302" s="1"/>
      <c r="AA302" s="1"/>
      <c r="AB302" s="1"/>
      <c r="AC302" s="1"/>
      <c r="AD302" s="1"/>
      <c r="AE302" s="1"/>
      <c r="AF302" s="1"/>
      <c r="AG302" s="1"/>
      <c r="AH302" s="1"/>
      <c r="AI302" s="1"/>
      <c r="AJ302" s="1"/>
      <c r="AK302" s="1"/>
      <c r="AL302" s="1"/>
      <c r="AM302" s="1"/>
    </row>
    <row r="303" spans="2:39" x14ac:dyDescent="0.25">
      <c r="B303" s="29"/>
      <c r="X303" s="314"/>
      <c r="Y303" s="1"/>
      <c r="Z303" s="1"/>
      <c r="AA303" s="1"/>
      <c r="AB303" s="1"/>
      <c r="AC303" s="1"/>
      <c r="AD303" s="1"/>
      <c r="AE303" s="1"/>
      <c r="AF303" s="1"/>
      <c r="AG303" s="1"/>
      <c r="AH303" s="1"/>
      <c r="AI303" s="1"/>
      <c r="AJ303" s="1"/>
      <c r="AK303" s="1"/>
      <c r="AL303" s="1"/>
      <c r="AM303" s="1"/>
    </row>
    <row r="304" spans="2:39" ht="18.75" x14ac:dyDescent="0.3">
      <c r="B304" s="29"/>
      <c r="E304" s="23" t="s">
        <v>47</v>
      </c>
      <c r="G304" s="101" t="s">
        <v>130</v>
      </c>
      <c r="I304" s="94" t="s">
        <v>109</v>
      </c>
      <c r="J304" s="138">
        <f>$O$9</f>
        <v>15</v>
      </c>
      <c r="K304" s="94"/>
      <c r="M304" s="94" t="s">
        <v>95</v>
      </c>
      <c r="N304" s="20">
        <f>$P$9</f>
        <v>1.5</v>
      </c>
      <c r="P304" t="s">
        <v>110</v>
      </c>
      <c r="R304" s="121">
        <f>$Q$9</f>
        <v>1</v>
      </c>
      <c r="X304" s="314"/>
      <c r="Y304" s="1"/>
      <c r="Z304" s="1"/>
      <c r="AA304" s="1"/>
      <c r="AB304" s="1"/>
      <c r="AC304" s="1"/>
      <c r="AD304" s="1"/>
      <c r="AE304" s="1"/>
      <c r="AF304" s="1"/>
      <c r="AG304" s="1"/>
      <c r="AH304" s="1"/>
      <c r="AI304" s="1"/>
      <c r="AJ304" s="1"/>
      <c r="AK304" s="1"/>
      <c r="AL304" s="1"/>
      <c r="AM304" s="1"/>
    </row>
    <row r="305" spans="2:39" ht="15" customHeight="1" x14ac:dyDescent="0.25">
      <c r="B305" s="29"/>
      <c r="C305" s="353" t="s">
        <v>123</v>
      </c>
      <c r="D305" s="362"/>
      <c r="E305" s="362"/>
      <c r="F305" s="362"/>
      <c r="G305" s="362"/>
      <c r="H305" s="109" t="s">
        <v>91</v>
      </c>
      <c r="I305" s="109" t="s">
        <v>92</v>
      </c>
      <c r="J305" s="109" t="s">
        <v>93</v>
      </c>
      <c r="K305" s="109" t="s">
        <v>94</v>
      </c>
      <c r="L305" s="109" t="s">
        <v>83</v>
      </c>
      <c r="M305" s="109" t="s">
        <v>84</v>
      </c>
      <c r="N305" s="109" t="s">
        <v>85</v>
      </c>
      <c r="O305" s="109" t="s">
        <v>86</v>
      </c>
      <c r="P305" s="109" t="s">
        <v>87</v>
      </c>
      <c r="Q305" s="109" t="s">
        <v>88</v>
      </c>
      <c r="R305" s="109" t="s">
        <v>89</v>
      </c>
      <c r="S305" s="109" t="s">
        <v>90</v>
      </c>
      <c r="T305" s="109" t="s">
        <v>3</v>
      </c>
      <c r="U305" s="136"/>
      <c r="X305" s="314"/>
      <c r="Y305" s="1"/>
      <c r="Z305" s="1"/>
      <c r="AA305" s="1"/>
      <c r="AB305" s="1"/>
      <c r="AC305" s="1"/>
      <c r="AD305" s="1"/>
      <c r="AE305" s="1"/>
      <c r="AF305" s="1"/>
      <c r="AG305" s="1"/>
      <c r="AH305" s="1"/>
      <c r="AI305" s="1"/>
      <c r="AJ305" s="1"/>
      <c r="AK305" s="1"/>
      <c r="AL305" s="1"/>
      <c r="AM305" s="1"/>
    </row>
    <row r="306" spans="2:39" ht="15" customHeight="1" x14ac:dyDescent="0.25">
      <c r="B306" s="29"/>
      <c r="C306" s="411" t="str">
        <f>C123</f>
        <v>&lt;Insert Module / Unit 1&gt;</v>
      </c>
      <c r="D306" s="346"/>
      <c r="E306" s="346"/>
      <c r="F306" s="346"/>
      <c r="G306" s="346"/>
      <c r="H306" s="107"/>
      <c r="I306" s="108"/>
      <c r="J306" s="108"/>
      <c r="K306" s="108"/>
      <c r="L306" s="108"/>
      <c r="M306" s="108"/>
      <c r="N306" s="108"/>
      <c r="O306" s="108"/>
      <c r="P306" s="108"/>
      <c r="Q306" s="108"/>
      <c r="R306" s="108"/>
      <c r="S306" s="108"/>
      <c r="T306" s="10">
        <f t="shared" ref="T306:T317" si="450">SUM(H306:S306)</f>
        <v>0</v>
      </c>
      <c r="U306" s="5"/>
      <c r="X306" s="314"/>
      <c r="Y306" s="1"/>
      <c r="Z306" s="1"/>
      <c r="AA306" s="1"/>
      <c r="AB306" s="1"/>
      <c r="AC306" s="1"/>
      <c r="AD306" s="1"/>
      <c r="AE306" s="1"/>
      <c r="AF306" s="1"/>
      <c r="AG306" s="1"/>
      <c r="AH306" s="1"/>
      <c r="AI306" s="1"/>
      <c r="AJ306" s="1"/>
      <c r="AK306" s="1"/>
      <c r="AL306" s="1"/>
      <c r="AM306" s="1"/>
    </row>
    <row r="307" spans="2:39" ht="15" customHeight="1" x14ac:dyDescent="0.25">
      <c r="B307" s="29"/>
      <c r="C307" s="411" t="str">
        <f t="shared" ref="C307:C317" si="451">C124</f>
        <v>&lt;Insert Module / Unit 2&gt;</v>
      </c>
      <c r="D307" s="346"/>
      <c r="E307" s="346"/>
      <c r="F307" s="346"/>
      <c r="G307" s="346"/>
      <c r="H307" s="107"/>
      <c r="I307" s="108"/>
      <c r="J307" s="108"/>
      <c r="K307" s="108"/>
      <c r="L307" s="108"/>
      <c r="M307" s="108"/>
      <c r="N307" s="108"/>
      <c r="O307" s="108"/>
      <c r="P307" s="108"/>
      <c r="Q307" s="108"/>
      <c r="R307" s="108"/>
      <c r="S307" s="108"/>
      <c r="T307" s="10">
        <f t="shared" si="450"/>
        <v>0</v>
      </c>
      <c r="U307" s="5"/>
      <c r="X307" s="314"/>
      <c r="Y307" s="1"/>
      <c r="Z307" s="1"/>
      <c r="AA307" s="1"/>
      <c r="AB307" s="1"/>
      <c r="AC307" s="1"/>
      <c r="AD307" s="1"/>
      <c r="AE307" s="1"/>
      <c r="AF307" s="1"/>
      <c r="AG307" s="1"/>
      <c r="AH307" s="1"/>
      <c r="AI307" s="1"/>
      <c r="AJ307" s="1"/>
      <c r="AK307" s="1"/>
      <c r="AL307" s="1"/>
      <c r="AM307" s="1"/>
    </row>
    <row r="308" spans="2:39" ht="15" customHeight="1" x14ac:dyDescent="0.25">
      <c r="B308" s="29"/>
      <c r="C308" s="411" t="str">
        <f t="shared" si="451"/>
        <v>&lt;Insert Module / Unit 3&gt;</v>
      </c>
      <c r="D308" s="346"/>
      <c r="E308" s="346"/>
      <c r="F308" s="346"/>
      <c r="G308" s="346"/>
      <c r="H308" s="107"/>
      <c r="I308" s="108"/>
      <c r="J308" s="108"/>
      <c r="K308" s="108"/>
      <c r="L308" s="108"/>
      <c r="M308" s="108"/>
      <c r="N308" s="108"/>
      <c r="O308" s="108"/>
      <c r="P308" s="108"/>
      <c r="Q308" s="108"/>
      <c r="R308" s="108"/>
      <c r="S308" s="108"/>
      <c r="T308" s="10">
        <f t="shared" si="450"/>
        <v>0</v>
      </c>
      <c r="U308" s="5"/>
      <c r="X308" s="314"/>
      <c r="Y308" s="1"/>
      <c r="Z308" s="1"/>
      <c r="AA308" s="1"/>
      <c r="AB308" s="1"/>
      <c r="AC308" s="1"/>
      <c r="AD308" s="1"/>
      <c r="AE308" s="1"/>
      <c r="AF308" s="1"/>
      <c r="AG308" s="1"/>
      <c r="AH308" s="1"/>
      <c r="AI308" s="1"/>
      <c r="AJ308" s="1"/>
      <c r="AK308" s="1"/>
      <c r="AL308" s="1"/>
      <c r="AM308" s="1"/>
    </row>
    <row r="309" spans="2:39" ht="15" customHeight="1" x14ac:dyDescent="0.25">
      <c r="B309" s="29"/>
      <c r="C309" s="411" t="str">
        <f t="shared" si="451"/>
        <v>&lt;Insert Module / Unit 4&gt;</v>
      </c>
      <c r="D309" s="346"/>
      <c r="E309" s="346"/>
      <c r="F309" s="346"/>
      <c r="G309" s="346"/>
      <c r="H309" s="107"/>
      <c r="I309" s="108"/>
      <c r="J309" s="108"/>
      <c r="K309" s="108"/>
      <c r="L309" s="108"/>
      <c r="M309" s="108"/>
      <c r="N309" s="108"/>
      <c r="O309" s="108"/>
      <c r="P309" s="108"/>
      <c r="Q309" s="108"/>
      <c r="R309" s="108"/>
      <c r="S309" s="108"/>
      <c r="T309" s="10">
        <f t="shared" si="450"/>
        <v>0</v>
      </c>
      <c r="U309" s="5"/>
      <c r="X309" s="314"/>
      <c r="Y309" s="1"/>
      <c r="Z309" s="1"/>
      <c r="AA309" s="1"/>
      <c r="AB309" s="1"/>
      <c r="AC309" s="1"/>
      <c r="AD309" s="1"/>
      <c r="AE309" s="1"/>
      <c r="AF309" s="1"/>
      <c r="AG309" s="1"/>
      <c r="AH309" s="1"/>
      <c r="AI309" s="1"/>
      <c r="AJ309" s="1"/>
      <c r="AK309" s="1"/>
      <c r="AL309" s="1"/>
      <c r="AM309" s="1"/>
    </row>
    <row r="310" spans="2:39" ht="15" customHeight="1" x14ac:dyDescent="0.25">
      <c r="B310" s="29"/>
      <c r="C310" s="411" t="str">
        <f t="shared" si="451"/>
        <v>&lt;Insert Module / Unit 5&gt;</v>
      </c>
      <c r="D310" s="346"/>
      <c r="E310" s="346"/>
      <c r="F310" s="346"/>
      <c r="G310" s="346"/>
      <c r="H310" s="107"/>
      <c r="I310" s="108"/>
      <c r="J310" s="108"/>
      <c r="K310" s="108"/>
      <c r="L310" s="108"/>
      <c r="M310" s="108"/>
      <c r="N310" s="108"/>
      <c r="O310" s="108"/>
      <c r="P310" s="108"/>
      <c r="Q310" s="108"/>
      <c r="R310" s="108"/>
      <c r="S310" s="108"/>
      <c r="T310" s="10">
        <f t="shared" si="450"/>
        <v>0</v>
      </c>
      <c r="U310" s="5"/>
      <c r="X310" s="314"/>
      <c r="Y310" s="1"/>
      <c r="Z310" s="1"/>
      <c r="AA310" s="1"/>
      <c r="AB310" s="1"/>
      <c r="AC310" s="1"/>
      <c r="AD310" s="1"/>
      <c r="AE310" s="1"/>
      <c r="AF310" s="1"/>
      <c r="AG310" s="1"/>
      <c r="AH310" s="1"/>
      <c r="AI310" s="1"/>
      <c r="AJ310" s="1"/>
      <c r="AK310" s="1"/>
      <c r="AL310" s="1"/>
      <c r="AM310" s="1"/>
    </row>
    <row r="311" spans="2:39" ht="15" customHeight="1" x14ac:dyDescent="0.25">
      <c r="B311" s="29"/>
      <c r="C311" s="411" t="str">
        <f t="shared" si="451"/>
        <v>&lt;Insert Module / Unit 6&gt;</v>
      </c>
      <c r="D311" s="346"/>
      <c r="E311" s="346"/>
      <c r="F311" s="346"/>
      <c r="G311" s="346"/>
      <c r="H311" s="107"/>
      <c r="I311" s="108"/>
      <c r="J311" s="108"/>
      <c r="K311" s="108"/>
      <c r="L311" s="108"/>
      <c r="M311" s="108"/>
      <c r="N311" s="108"/>
      <c r="O311" s="108"/>
      <c r="P311" s="108"/>
      <c r="Q311" s="108"/>
      <c r="R311" s="108"/>
      <c r="S311" s="108"/>
      <c r="T311" s="10">
        <f t="shared" si="450"/>
        <v>0</v>
      </c>
      <c r="U311" s="5"/>
      <c r="X311" s="314"/>
      <c r="Y311" s="1"/>
      <c r="Z311" s="1"/>
      <c r="AA311" s="1"/>
      <c r="AB311" s="1"/>
      <c r="AC311" s="1"/>
      <c r="AD311" s="1"/>
      <c r="AE311" s="1"/>
      <c r="AF311" s="1"/>
      <c r="AG311" s="1"/>
      <c r="AH311" s="1"/>
      <c r="AI311" s="1"/>
      <c r="AJ311" s="1"/>
      <c r="AK311" s="1"/>
      <c r="AL311" s="1"/>
      <c r="AM311" s="1"/>
    </row>
    <row r="312" spans="2:39" ht="15" customHeight="1" x14ac:dyDescent="0.25">
      <c r="B312" s="29"/>
      <c r="C312" s="411" t="str">
        <f t="shared" si="451"/>
        <v>&lt;Insert Module / Unit 7&gt;</v>
      </c>
      <c r="D312" s="346"/>
      <c r="E312" s="346"/>
      <c r="F312" s="346"/>
      <c r="G312" s="346"/>
      <c r="H312" s="107"/>
      <c r="I312" s="108"/>
      <c r="J312" s="108"/>
      <c r="K312" s="108"/>
      <c r="L312" s="108"/>
      <c r="M312" s="108"/>
      <c r="N312" s="108"/>
      <c r="O312" s="108"/>
      <c r="P312" s="108"/>
      <c r="Q312" s="108"/>
      <c r="R312" s="108"/>
      <c r="S312" s="108"/>
      <c r="T312" s="10">
        <f t="shared" si="450"/>
        <v>0</v>
      </c>
      <c r="U312" s="5"/>
      <c r="X312" s="314"/>
      <c r="Y312" s="1"/>
      <c r="Z312" s="1"/>
      <c r="AA312" s="1"/>
      <c r="AB312" s="1"/>
      <c r="AC312" s="1"/>
      <c r="AD312" s="1"/>
      <c r="AE312" s="1"/>
      <c r="AF312" s="1"/>
      <c r="AG312" s="1"/>
      <c r="AH312" s="1"/>
      <c r="AI312" s="1"/>
      <c r="AJ312" s="1"/>
      <c r="AK312" s="1"/>
      <c r="AL312" s="1"/>
      <c r="AM312" s="1"/>
    </row>
    <row r="313" spans="2:39" ht="15" customHeight="1" x14ac:dyDescent="0.25">
      <c r="B313" s="29"/>
      <c r="C313" s="411" t="str">
        <f t="shared" si="451"/>
        <v>&lt;Insert Module / Unit 8&gt;</v>
      </c>
      <c r="D313" s="346"/>
      <c r="E313" s="346"/>
      <c r="F313" s="346"/>
      <c r="G313" s="346"/>
      <c r="H313" s="107"/>
      <c r="I313" s="108"/>
      <c r="J313" s="108"/>
      <c r="K313" s="108"/>
      <c r="L313" s="108"/>
      <c r="M313" s="108"/>
      <c r="N313" s="108"/>
      <c r="O313" s="108"/>
      <c r="P313" s="108"/>
      <c r="Q313" s="108"/>
      <c r="R313" s="108"/>
      <c r="S313" s="108"/>
      <c r="T313" s="10">
        <f t="shared" si="450"/>
        <v>0</v>
      </c>
      <c r="U313" s="5"/>
      <c r="X313" s="314"/>
      <c r="Y313" s="1"/>
      <c r="Z313" s="1"/>
      <c r="AA313" s="1"/>
      <c r="AB313" s="1"/>
      <c r="AC313" s="1"/>
      <c r="AD313" s="1"/>
      <c r="AE313" s="1"/>
      <c r="AF313" s="1"/>
      <c r="AG313" s="1"/>
      <c r="AH313" s="1"/>
      <c r="AI313" s="1"/>
      <c r="AJ313" s="1"/>
      <c r="AK313" s="1"/>
      <c r="AL313" s="1"/>
      <c r="AM313" s="1"/>
    </row>
    <row r="314" spans="2:39" ht="15" customHeight="1" x14ac:dyDescent="0.25">
      <c r="B314" s="29"/>
      <c r="C314" s="411" t="str">
        <f t="shared" si="451"/>
        <v>&lt;Insert Module / Unit 9&gt;</v>
      </c>
      <c r="D314" s="346"/>
      <c r="E314" s="346"/>
      <c r="F314" s="346"/>
      <c r="G314" s="346"/>
      <c r="H314" s="107"/>
      <c r="I314" s="108"/>
      <c r="J314" s="108"/>
      <c r="K314" s="108"/>
      <c r="L314" s="108"/>
      <c r="M314" s="108"/>
      <c r="N314" s="108"/>
      <c r="O314" s="108"/>
      <c r="P314" s="108"/>
      <c r="Q314" s="108"/>
      <c r="R314" s="108"/>
      <c r="S314" s="108"/>
      <c r="T314" s="10">
        <f t="shared" si="450"/>
        <v>0</v>
      </c>
      <c r="U314" s="5"/>
      <c r="X314" s="314"/>
      <c r="Y314" s="1"/>
      <c r="Z314" s="1"/>
      <c r="AA314" s="1"/>
      <c r="AB314" s="1"/>
      <c r="AC314" s="1"/>
      <c r="AD314" s="1"/>
      <c r="AE314" s="1"/>
      <c r="AF314" s="1"/>
      <c r="AG314" s="1"/>
      <c r="AH314" s="1"/>
      <c r="AI314" s="1"/>
      <c r="AJ314" s="1"/>
      <c r="AK314" s="1"/>
      <c r="AL314" s="1"/>
      <c r="AM314" s="1"/>
    </row>
    <row r="315" spans="2:39" ht="15" customHeight="1" x14ac:dyDescent="0.25">
      <c r="B315" s="29"/>
      <c r="C315" s="411" t="str">
        <f t="shared" si="451"/>
        <v>&lt;Insert Module / Unit 10&gt;</v>
      </c>
      <c r="D315" s="346"/>
      <c r="E315" s="346"/>
      <c r="F315" s="346"/>
      <c r="G315" s="346"/>
      <c r="H315" s="107"/>
      <c r="I315" s="108"/>
      <c r="J315" s="108"/>
      <c r="K315" s="108"/>
      <c r="L315" s="108"/>
      <c r="M315" s="108"/>
      <c r="N315" s="108"/>
      <c r="O315" s="108"/>
      <c r="P315" s="108"/>
      <c r="Q315" s="108"/>
      <c r="R315" s="108"/>
      <c r="S315" s="108"/>
      <c r="T315" s="10">
        <f t="shared" si="450"/>
        <v>0</v>
      </c>
      <c r="U315" s="5"/>
      <c r="X315" s="314"/>
      <c r="Y315" s="1"/>
      <c r="Z315" s="1"/>
      <c r="AA315" s="1"/>
      <c r="AB315" s="1"/>
      <c r="AC315" s="1"/>
      <c r="AD315" s="1"/>
      <c r="AE315" s="1"/>
      <c r="AF315" s="1"/>
      <c r="AG315" s="1"/>
      <c r="AH315" s="1"/>
      <c r="AI315" s="1"/>
      <c r="AJ315" s="1"/>
      <c r="AK315" s="1"/>
      <c r="AL315" s="1"/>
      <c r="AM315" s="1"/>
    </row>
    <row r="316" spans="2:39" ht="15" customHeight="1" x14ac:dyDescent="0.25">
      <c r="B316" s="29"/>
      <c r="C316" s="411" t="str">
        <f t="shared" si="451"/>
        <v>&lt;Insert Module / Unit 11&gt;</v>
      </c>
      <c r="D316" s="346"/>
      <c r="E316" s="346"/>
      <c r="F316" s="346"/>
      <c r="G316" s="346"/>
      <c r="H316" s="107"/>
      <c r="I316" s="108"/>
      <c r="J316" s="108"/>
      <c r="K316" s="108"/>
      <c r="L316" s="108"/>
      <c r="M316" s="108"/>
      <c r="N316" s="108"/>
      <c r="O316" s="108"/>
      <c r="P316" s="108"/>
      <c r="Q316" s="108"/>
      <c r="R316" s="108"/>
      <c r="S316" s="108"/>
      <c r="T316" s="10">
        <f t="shared" si="450"/>
        <v>0</v>
      </c>
      <c r="U316" s="5"/>
      <c r="X316" s="314"/>
      <c r="Y316" s="1"/>
      <c r="Z316" s="1"/>
      <c r="AA316" s="1"/>
      <c r="AB316" s="1"/>
      <c r="AC316" s="1"/>
      <c r="AD316" s="1"/>
      <c r="AE316" s="1"/>
      <c r="AF316" s="1"/>
      <c r="AG316" s="1"/>
      <c r="AH316" s="1"/>
      <c r="AI316" s="1"/>
      <c r="AJ316" s="1"/>
      <c r="AK316" s="1"/>
      <c r="AL316" s="1"/>
      <c r="AM316" s="1"/>
    </row>
    <row r="317" spans="2:39" ht="15" customHeight="1" x14ac:dyDescent="0.25">
      <c r="B317" s="29"/>
      <c r="C317" s="411" t="str">
        <f t="shared" si="451"/>
        <v>&lt;Insert Module / Unit 12&gt;</v>
      </c>
      <c r="D317" s="346"/>
      <c r="E317" s="346"/>
      <c r="F317" s="346"/>
      <c r="G317" s="346"/>
      <c r="H317" s="107"/>
      <c r="I317" s="108"/>
      <c r="J317" s="108"/>
      <c r="K317" s="108"/>
      <c r="L317" s="108"/>
      <c r="M317" s="108"/>
      <c r="N317" s="108"/>
      <c r="O317" s="108"/>
      <c r="P317" s="108"/>
      <c r="Q317" s="108"/>
      <c r="R317" s="108"/>
      <c r="S317" s="108"/>
      <c r="T317" s="10">
        <f t="shared" si="450"/>
        <v>0</v>
      </c>
      <c r="U317" s="5"/>
      <c r="X317" s="314"/>
      <c r="Y317" s="1"/>
      <c r="Z317" s="1"/>
      <c r="AA317" s="1"/>
      <c r="AB317" s="1"/>
      <c r="AC317" s="1"/>
      <c r="AD317" s="1"/>
      <c r="AE317" s="1"/>
      <c r="AF317" s="1"/>
      <c r="AG317" s="1"/>
      <c r="AH317" s="1"/>
      <c r="AI317" s="1"/>
      <c r="AJ317" s="1"/>
      <c r="AK317" s="1"/>
      <c r="AL317" s="1"/>
      <c r="AM317" s="1"/>
    </row>
    <row r="318" spans="2:39" x14ac:dyDescent="0.25">
      <c r="B318" s="29"/>
      <c r="H318" s="5"/>
      <c r="T318" s="5"/>
      <c r="U318" s="5"/>
      <c r="V318" s="326" t="s">
        <v>167</v>
      </c>
      <c r="X318" s="314"/>
      <c r="Y318" s="1"/>
      <c r="Z318" s="1"/>
      <c r="AA318" s="1"/>
      <c r="AB318" s="1"/>
      <c r="AC318" s="1"/>
      <c r="AD318" s="1"/>
      <c r="AE318" s="1"/>
      <c r="AF318" s="1"/>
      <c r="AG318" s="1"/>
      <c r="AH318" s="1"/>
      <c r="AI318" s="1"/>
      <c r="AJ318" s="1"/>
      <c r="AK318" s="1"/>
      <c r="AL318" s="1"/>
      <c r="AM318" s="1"/>
    </row>
    <row r="319" spans="2:39" x14ac:dyDescent="0.25">
      <c r="B319" s="29"/>
      <c r="G319" s="100" t="s">
        <v>105</v>
      </c>
      <c r="H319" s="10">
        <f>SUM(H306:H318)</f>
        <v>0</v>
      </c>
      <c r="I319" s="10">
        <f t="shared" ref="I319" si="452">SUM(I306:I318)</f>
        <v>0</v>
      </c>
      <c r="J319" s="10">
        <f t="shared" ref="J319" si="453">SUM(J306:J318)</f>
        <v>0</v>
      </c>
      <c r="K319" s="10">
        <f t="shared" ref="K319" si="454">SUM(K306:K318)</f>
        <v>0</v>
      </c>
      <c r="L319" s="10">
        <f t="shared" ref="L319" si="455">SUM(L306:L318)</f>
        <v>0</v>
      </c>
      <c r="M319" s="10">
        <f t="shared" ref="M319" si="456">SUM(M306:M318)</f>
        <v>0</v>
      </c>
      <c r="N319" s="10">
        <f t="shared" ref="N319" si="457">SUM(N306:N318)</f>
        <v>0</v>
      </c>
      <c r="O319" s="10">
        <f t="shared" ref="O319" si="458">SUM(O306:O318)</f>
        <v>0</v>
      </c>
      <c r="P319" s="10">
        <f t="shared" ref="P319" si="459">SUM(P306:P318)</f>
        <v>0</v>
      </c>
      <c r="Q319" s="10">
        <f t="shared" ref="Q319" si="460">SUM(Q306:Q318)</f>
        <v>0</v>
      </c>
      <c r="R319" s="10">
        <f t="shared" ref="R319" si="461">SUM(R306:R318)</f>
        <v>0</v>
      </c>
      <c r="S319" s="10">
        <f t="shared" ref="S319" si="462">SUM(S306:S318)</f>
        <v>0</v>
      </c>
      <c r="T319" s="10">
        <f t="shared" ref="T319" si="463">SUM(H319:S319)</f>
        <v>0</v>
      </c>
      <c r="U319" s="5"/>
      <c r="V319" s="327" t="s">
        <v>168</v>
      </c>
      <c r="X319" s="314"/>
      <c r="Y319" s="1"/>
      <c r="Z319" s="1"/>
      <c r="AA319" s="1"/>
      <c r="AB319" s="1"/>
      <c r="AC319" s="1"/>
      <c r="AD319" s="1"/>
      <c r="AE319" s="1"/>
      <c r="AF319" s="1"/>
      <c r="AG319" s="1"/>
      <c r="AH319" s="1"/>
      <c r="AI319" s="1"/>
      <c r="AJ319" s="1"/>
      <c r="AK319" s="1"/>
      <c r="AL319" s="1"/>
      <c r="AM319" s="1"/>
    </row>
    <row r="320" spans="2:39" x14ac:dyDescent="0.25">
      <c r="B320" s="29"/>
      <c r="G320" s="106" t="s">
        <v>112</v>
      </c>
      <c r="H320" s="10">
        <f>H319*$P$9</f>
        <v>0</v>
      </c>
      <c r="I320" s="10">
        <f t="shared" ref="I320" si="464">I319*$P$9</f>
        <v>0</v>
      </c>
      <c r="J320" s="10">
        <f t="shared" ref="J320" si="465">J319*$P$9</f>
        <v>0</v>
      </c>
      <c r="K320" s="10">
        <f t="shared" ref="K320" si="466">K319*$P$9</f>
        <v>0</v>
      </c>
      <c r="L320" s="10">
        <f t="shared" ref="L320" si="467">L319*$P$9</f>
        <v>0</v>
      </c>
      <c r="M320" s="10">
        <f t="shared" ref="M320" si="468">M319*$P$9</f>
        <v>0</v>
      </c>
      <c r="N320" s="10">
        <f t="shared" ref="N320" si="469">N319*$P$9</f>
        <v>0</v>
      </c>
      <c r="O320" s="10">
        <f t="shared" ref="O320" si="470">O319*$P$9</f>
        <v>0</v>
      </c>
      <c r="P320" s="10">
        <f t="shared" ref="P320" si="471">P319*$P$9</f>
        <v>0</v>
      </c>
      <c r="Q320" s="10">
        <f t="shared" ref="Q320" si="472">Q319*$P$9</f>
        <v>0</v>
      </c>
      <c r="R320" s="10">
        <f t="shared" ref="R320" si="473">R319*$P$9</f>
        <v>0</v>
      </c>
      <c r="S320" s="10">
        <f t="shared" ref="S320" si="474">S319*$P$9</f>
        <v>0</v>
      </c>
      <c r="T320" s="10">
        <f>SUM(H320:S320)</f>
        <v>0</v>
      </c>
      <c r="U320" s="5"/>
      <c r="V320" s="21">
        <f>'C Staff Rates &amp; Roles'!$L$14</f>
        <v>1800</v>
      </c>
      <c r="X320" s="314"/>
      <c r="Y320" s="1"/>
      <c r="Z320" s="1"/>
      <c r="AA320" s="1"/>
      <c r="AB320" s="1"/>
      <c r="AC320" s="1"/>
      <c r="AD320" s="1"/>
      <c r="AE320" s="1"/>
      <c r="AF320" s="1"/>
      <c r="AG320" s="1"/>
      <c r="AH320" s="1"/>
      <c r="AI320" s="1"/>
      <c r="AJ320" s="1"/>
      <c r="AK320" s="1"/>
      <c r="AL320" s="1"/>
      <c r="AM320" s="1"/>
    </row>
    <row r="321" spans="2:39" x14ac:dyDescent="0.25">
      <c r="B321" s="29"/>
      <c r="G321" s="100" t="s">
        <v>111</v>
      </c>
      <c r="H321" s="10">
        <f>H319*$Q$9</f>
        <v>0</v>
      </c>
      <c r="I321" s="10">
        <f t="shared" ref="I321:S321" si="475">I319*$Q$9</f>
        <v>0</v>
      </c>
      <c r="J321" s="10">
        <f t="shared" si="475"/>
        <v>0</v>
      </c>
      <c r="K321" s="10">
        <f t="shared" si="475"/>
        <v>0</v>
      </c>
      <c r="L321" s="10">
        <f t="shared" si="475"/>
        <v>0</v>
      </c>
      <c r="M321" s="10">
        <f t="shared" si="475"/>
        <v>0</v>
      </c>
      <c r="N321" s="10">
        <f t="shared" si="475"/>
        <v>0</v>
      </c>
      <c r="O321" s="10">
        <f t="shared" si="475"/>
        <v>0</v>
      </c>
      <c r="P321" s="10">
        <f t="shared" si="475"/>
        <v>0</v>
      </c>
      <c r="Q321" s="10">
        <f t="shared" si="475"/>
        <v>0</v>
      </c>
      <c r="R321" s="10">
        <f t="shared" si="475"/>
        <v>0</v>
      </c>
      <c r="S321" s="10">
        <f t="shared" si="475"/>
        <v>0</v>
      </c>
      <c r="T321" s="10">
        <f>SUM(H321:S321)</f>
        <v>0</v>
      </c>
      <c r="U321" s="5"/>
      <c r="X321" s="314"/>
      <c r="Y321" s="1"/>
      <c r="Z321" s="1"/>
      <c r="AA321" s="1"/>
      <c r="AB321" s="1"/>
      <c r="AC321" s="1"/>
      <c r="AD321" s="1"/>
      <c r="AE321" s="1"/>
      <c r="AF321" s="1"/>
      <c r="AG321" s="1"/>
      <c r="AH321" s="1"/>
      <c r="AI321" s="1"/>
      <c r="AJ321" s="1"/>
      <c r="AK321" s="1"/>
      <c r="AL321" s="1"/>
      <c r="AM321" s="1"/>
    </row>
    <row r="322" spans="2:39" x14ac:dyDescent="0.25">
      <c r="B322" s="29"/>
      <c r="G322" s="100" t="s">
        <v>122</v>
      </c>
      <c r="H322" s="10">
        <f>SUM(H319:H321)</f>
        <v>0</v>
      </c>
      <c r="I322" s="10">
        <f t="shared" ref="I322" si="476">SUM(I319:I321)</f>
        <v>0</v>
      </c>
      <c r="J322" s="10">
        <f t="shared" ref="J322" si="477">SUM(J319:J321)</f>
        <v>0</v>
      </c>
      <c r="K322" s="10">
        <f t="shared" ref="K322" si="478">SUM(K319:K321)</f>
        <v>0</v>
      </c>
      <c r="L322" s="10">
        <f t="shared" ref="L322" si="479">SUM(L319:L321)</f>
        <v>0</v>
      </c>
      <c r="M322" s="10">
        <f t="shared" ref="M322" si="480">SUM(M319:M321)</f>
        <v>0</v>
      </c>
      <c r="N322" s="10">
        <f t="shared" ref="N322" si="481">SUM(N319:N321)</f>
        <v>0</v>
      </c>
      <c r="O322" s="10">
        <f t="shared" ref="O322" si="482">SUM(O319:O321)</f>
        <v>0</v>
      </c>
      <c r="P322" s="10">
        <f t="shared" ref="P322" si="483">SUM(P319:P321)</f>
        <v>0</v>
      </c>
      <c r="Q322" s="10">
        <f t="shared" ref="Q322" si="484">SUM(Q319:Q321)</f>
        <v>0</v>
      </c>
      <c r="R322" s="10">
        <f t="shared" ref="R322" si="485">SUM(R319:R321)</f>
        <v>0</v>
      </c>
      <c r="S322" s="10">
        <f t="shared" ref="S322" si="486">SUM(S319:S321)</f>
        <v>0</v>
      </c>
      <c r="T322" s="104">
        <f>SUM(T319:T321)</f>
        <v>0</v>
      </c>
      <c r="U322" s="105"/>
      <c r="V322" s="141">
        <f>T322/V320</f>
        <v>0</v>
      </c>
      <c r="X322" s="314"/>
      <c r="Y322" s="1"/>
      <c r="Z322" s="1"/>
      <c r="AA322" s="1"/>
      <c r="AB322" s="1"/>
      <c r="AC322" s="1"/>
      <c r="AD322" s="1"/>
      <c r="AE322" s="1"/>
      <c r="AF322" s="1"/>
      <c r="AG322" s="1"/>
      <c r="AH322" s="1"/>
      <c r="AI322" s="1"/>
      <c r="AJ322" s="1"/>
      <c r="AK322" s="1"/>
      <c r="AL322" s="1"/>
      <c r="AM322" s="1"/>
    </row>
    <row r="323" spans="2:39" x14ac:dyDescent="0.25">
      <c r="B323" s="29"/>
      <c r="X323" s="314"/>
      <c r="Y323" s="1"/>
      <c r="Z323" s="1"/>
      <c r="AA323" s="1"/>
      <c r="AB323" s="1"/>
      <c r="AC323" s="1"/>
      <c r="AD323" s="1"/>
      <c r="AE323" s="1"/>
      <c r="AF323" s="1"/>
      <c r="AG323" s="1"/>
      <c r="AH323" s="1"/>
      <c r="AI323" s="1"/>
      <c r="AJ323" s="1"/>
      <c r="AK323" s="1"/>
      <c r="AL323" s="1"/>
      <c r="AM323" s="1"/>
    </row>
    <row r="324" spans="2:39" ht="18.75" x14ac:dyDescent="0.3">
      <c r="B324" s="29"/>
      <c r="E324" s="23" t="s">
        <v>48</v>
      </c>
      <c r="G324" s="101" t="s">
        <v>141</v>
      </c>
      <c r="I324" s="94" t="s">
        <v>109</v>
      </c>
      <c r="J324" s="121">
        <f>$O$9</f>
        <v>15</v>
      </c>
      <c r="K324" s="94"/>
      <c r="M324" s="94" t="s">
        <v>95</v>
      </c>
      <c r="N324" s="20">
        <f>$P$9</f>
        <v>1.5</v>
      </c>
      <c r="P324" t="s">
        <v>110</v>
      </c>
      <c r="R324" s="121">
        <f>$Q$9</f>
        <v>1</v>
      </c>
      <c r="X324" s="314"/>
      <c r="Y324" s="1"/>
      <c r="Z324" s="1"/>
      <c r="AA324" s="1"/>
      <c r="AB324" s="1"/>
      <c r="AC324" s="1"/>
      <c r="AD324" s="1"/>
      <c r="AE324" s="1"/>
      <c r="AF324" s="1"/>
      <c r="AG324" s="1"/>
      <c r="AH324" s="1"/>
      <c r="AI324" s="1"/>
      <c r="AJ324" s="1"/>
      <c r="AK324" s="1"/>
      <c r="AL324" s="1"/>
      <c r="AM324" s="1"/>
    </row>
    <row r="325" spans="2:39" x14ac:dyDescent="0.25">
      <c r="B325" s="29"/>
      <c r="C325" s="353" t="s">
        <v>123</v>
      </c>
      <c r="D325" s="362"/>
      <c r="E325" s="362"/>
      <c r="F325" s="362"/>
      <c r="G325" s="362"/>
      <c r="H325" s="109" t="s">
        <v>91</v>
      </c>
      <c r="I325" s="109" t="s">
        <v>92</v>
      </c>
      <c r="J325" s="109" t="s">
        <v>93</v>
      </c>
      <c r="K325" s="109" t="s">
        <v>94</v>
      </c>
      <c r="L325" s="109" t="s">
        <v>83</v>
      </c>
      <c r="M325" s="109" t="s">
        <v>84</v>
      </c>
      <c r="N325" s="109" t="s">
        <v>85</v>
      </c>
      <c r="O325" s="109" t="s">
        <v>86</v>
      </c>
      <c r="P325" s="109" t="s">
        <v>87</v>
      </c>
      <c r="Q325" s="109" t="s">
        <v>88</v>
      </c>
      <c r="R325" s="109" t="s">
        <v>89</v>
      </c>
      <c r="S325" s="109" t="s">
        <v>90</v>
      </c>
      <c r="T325" s="109" t="s">
        <v>3</v>
      </c>
      <c r="U325" s="136"/>
      <c r="X325" s="314"/>
      <c r="Y325" s="1"/>
      <c r="Z325" s="1"/>
      <c r="AA325" s="1"/>
      <c r="AB325" s="1"/>
      <c r="AC325" s="1"/>
      <c r="AD325" s="1"/>
      <c r="AE325" s="1"/>
      <c r="AF325" s="1"/>
      <c r="AG325" s="1"/>
      <c r="AH325" s="1"/>
      <c r="AI325" s="1"/>
      <c r="AJ325" s="1"/>
      <c r="AK325" s="1"/>
      <c r="AL325" s="1"/>
      <c r="AM325" s="1"/>
    </row>
    <row r="326" spans="2:39" x14ac:dyDescent="0.25">
      <c r="B326" s="29"/>
      <c r="C326" s="411" t="str">
        <f>C143</f>
        <v>&lt;Insert Module / Unit 1&gt;</v>
      </c>
      <c r="D326" s="346"/>
      <c r="E326" s="346"/>
      <c r="F326" s="346"/>
      <c r="G326" s="346"/>
      <c r="H326" s="107"/>
      <c r="I326" s="108"/>
      <c r="J326" s="108"/>
      <c r="K326" s="108"/>
      <c r="L326" s="108"/>
      <c r="M326" s="108"/>
      <c r="N326" s="108"/>
      <c r="O326" s="108"/>
      <c r="P326" s="108"/>
      <c r="Q326" s="108"/>
      <c r="R326" s="108"/>
      <c r="S326" s="108"/>
      <c r="T326" s="10">
        <f t="shared" ref="T326:T337" si="487">SUM(H326:S326)</f>
        <v>0</v>
      </c>
      <c r="U326" s="5"/>
      <c r="X326" s="314"/>
      <c r="Y326" s="1"/>
      <c r="Z326" s="1"/>
      <c r="AA326" s="1"/>
      <c r="AB326" s="1"/>
      <c r="AC326" s="1"/>
      <c r="AD326" s="1"/>
      <c r="AE326" s="1"/>
      <c r="AF326" s="1"/>
      <c r="AG326" s="1"/>
      <c r="AH326" s="1"/>
      <c r="AI326" s="1"/>
      <c r="AJ326" s="1"/>
      <c r="AK326" s="1"/>
      <c r="AL326" s="1"/>
      <c r="AM326" s="1"/>
    </row>
    <row r="327" spans="2:39" ht="15" customHeight="1" x14ac:dyDescent="0.25">
      <c r="B327" s="29"/>
      <c r="C327" s="411" t="str">
        <f t="shared" ref="C327:C337" si="488">C144</f>
        <v>&lt;Insert Module / Unit 2&gt;</v>
      </c>
      <c r="D327" s="346"/>
      <c r="E327" s="346"/>
      <c r="F327" s="346"/>
      <c r="G327" s="346"/>
      <c r="H327" s="107"/>
      <c r="I327" s="108"/>
      <c r="J327" s="108"/>
      <c r="K327" s="108"/>
      <c r="L327" s="108"/>
      <c r="M327" s="108"/>
      <c r="N327" s="108"/>
      <c r="O327" s="108"/>
      <c r="P327" s="108"/>
      <c r="Q327" s="108"/>
      <c r="R327" s="108"/>
      <c r="S327" s="108"/>
      <c r="T327" s="10">
        <f t="shared" si="487"/>
        <v>0</v>
      </c>
      <c r="U327" s="5"/>
      <c r="X327" s="314"/>
      <c r="Y327" s="1"/>
      <c r="Z327" s="1"/>
      <c r="AA327" s="1"/>
      <c r="AB327" s="1"/>
      <c r="AC327" s="1"/>
      <c r="AD327" s="1"/>
      <c r="AE327" s="1"/>
      <c r="AF327" s="1"/>
      <c r="AG327" s="1"/>
      <c r="AH327" s="1"/>
      <c r="AI327" s="1"/>
      <c r="AJ327" s="1"/>
      <c r="AK327" s="1"/>
      <c r="AL327" s="1"/>
      <c r="AM327" s="1"/>
    </row>
    <row r="328" spans="2:39" ht="15" customHeight="1" x14ac:dyDescent="0.25">
      <c r="B328" s="29"/>
      <c r="C328" s="411" t="str">
        <f t="shared" si="488"/>
        <v>&lt;Insert Module / Unit 3&gt;</v>
      </c>
      <c r="D328" s="346"/>
      <c r="E328" s="346"/>
      <c r="F328" s="346"/>
      <c r="G328" s="346"/>
      <c r="H328" s="107"/>
      <c r="I328" s="108"/>
      <c r="J328" s="108"/>
      <c r="K328" s="108"/>
      <c r="L328" s="108"/>
      <c r="M328" s="108"/>
      <c r="N328" s="108"/>
      <c r="O328" s="108"/>
      <c r="P328" s="108"/>
      <c r="Q328" s="108"/>
      <c r="R328" s="108"/>
      <c r="S328" s="108"/>
      <c r="T328" s="10">
        <f t="shared" si="487"/>
        <v>0</v>
      </c>
      <c r="U328" s="5"/>
      <c r="X328" s="314"/>
      <c r="Y328" s="1"/>
      <c r="Z328" s="1"/>
      <c r="AA328" s="1"/>
      <c r="AB328" s="1"/>
      <c r="AC328" s="1"/>
      <c r="AD328" s="1"/>
      <c r="AE328" s="1"/>
      <c r="AF328" s="1"/>
      <c r="AG328" s="1"/>
      <c r="AH328" s="1"/>
      <c r="AI328" s="1"/>
      <c r="AJ328" s="1"/>
      <c r="AK328" s="1"/>
      <c r="AL328" s="1"/>
      <c r="AM328" s="1"/>
    </row>
    <row r="329" spans="2:39" ht="15" customHeight="1" x14ac:dyDescent="0.25">
      <c r="B329" s="29"/>
      <c r="C329" s="411" t="str">
        <f t="shared" si="488"/>
        <v>&lt;Insert Module / Unit 4&gt;</v>
      </c>
      <c r="D329" s="346"/>
      <c r="E329" s="346"/>
      <c r="F329" s="346"/>
      <c r="G329" s="346"/>
      <c r="H329" s="107"/>
      <c r="I329" s="108"/>
      <c r="J329" s="108"/>
      <c r="K329" s="108"/>
      <c r="L329" s="108"/>
      <c r="M329" s="108"/>
      <c r="N329" s="108"/>
      <c r="O329" s="108"/>
      <c r="P329" s="108"/>
      <c r="Q329" s="108"/>
      <c r="R329" s="108"/>
      <c r="S329" s="108"/>
      <c r="T329" s="10">
        <f t="shared" si="487"/>
        <v>0</v>
      </c>
      <c r="U329" s="5"/>
      <c r="X329" s="314"/>
      <c r="Y329" s="1"/>
      <c r="Z329" s="1"/>
      <c r="AA329" s="1"/>
      <c r="AB329" s="1"/>
      <c r="AC329" s="1"/>
      <c r="AD329" s="1"/>
      <c r="AE329" s="1"/>
      <c r="AF329" s="1"/>
      <c r="AG329" s="1"/>
      <c r="AH329" s="1"/>
      <c r="AI329" s="1"/>
      <c r="AJ329" s="1"/>
      <c r="AK329" s="1"/>
      <c r="AL329" s="1"/>
      <c r="AM329" s="1"/>
    </row>
    <row r="330" spans="2:39" ht="15" customHeight="1" x14ac:dyDescent="0.25">
      <c r="B330" s="29"/>
      <c r="C330" s="411" t="str">
        <f t="shared" si="488"/>
        <v>&lt;Insert Module / Unit 5&gt;</v>
      </c>
      <c r="D330" s="346"/>
      <c r="E330" s="346"/>
      <c r="F330" s="346"/>
      <c r="G330" s="346"/>
      <c r="H330" s="107"/>
      <c r="I330" s="108"/>
      <c r="J330" s="108"/>
      <c r="K330" s="108"/>
      <c r="L330" s="108"/>
      <c r="M330" s="108"/>
      <c r="N330" s="108"/>
      <c r="O330" s="108"/>
      <c r="P330" s="108"/>
      <c r="Q330" s="108"/>
      <c r="R330" s="108"/>
      <c r="S330" s="108"/>
      <c r="T330" s="10">
        <f t="shared" si="487"/>
        <v>0</v>
      </c>
      <c r="U330" s="5"/>
      <c r="X330" s="314"/>
      <c r="Y330" s="1"/>
      <c r="Z330" s="1"/>
      <c r="AA330" s="1"/>
      <c r="AB330" s="1"/>
      <c r="AC330" s="1"/>
      <c r="AD330" s="1"/>
      <c r="AE330" s="1"/>
      <c r="AF330" s="1"/>
      <c r="AG330" s="1"/>
      <c r="AH330" s="1"/>
      <c r="AI330" s="1"/>
      <c r="AJ330" s="1"/>
      <c r="AK330" s="1"/>
      <c r="AL330" s="1"/>
      <c r="AM330" s="1"/>
    </row>
    <row r="331" spans="2:39" ht="15" customHeight="1" x14ac:dyDescent="0.25">
      <c r="B331" s="29"/>
      <c r="C331" s="411" t="str">
        <f t="shared" si="488"/>
        <v>&lt;Insert Module / Unit 6&gt;</v>
      </c>
      <c r="D331" s="346"/>
      <c r="E331" s="346"/>
      <c r="F331" s="346"/>
      <c r="G331" s="346"/>
      <c r="H331" s="107"/>
      <c r="I331" s="108"/>
      <c r="J331" s="108"/>
      <c r="K331" s="108"/>
      <c r="L331" s="108"/>
      <c r="M331" s="108"/>
      <c r="N331" s="108"/>
      <c r="O331" s="108"/>
      <c r="P331" s="108"/>
      <c r="Q331" s="108"/>
      <c r="R331" s="108"/>
      <c r="S331" s="108"/>
      <c r="T331" s="10">
        <f t="shared" si="487"/>
        <v>0</v>
      </c>
      <c r="U331" s="5"/>
      <c r="X331" s="314"/>
      <c r="Y331" s="1"/>
      <c r="Z331" s="1"/>
      <c r="AA331" s="1"/>
      <c r="AB331" s="1"/>
      <c r="AC331" s="1"/>
      <c r="AD331" s="1"/>
      <c r="AE331" s="1"/>
      <c r="AF331" s="1"/>
      <c r="AG331" s="1"/>
      <c r="AH331" s="1"/>
      <c r="AI331" s="1"/>
      <c r="AJ331" s="1"/>
      <c r="AK331" s="1"/>
      <c r="AL331" s="1"/>
      <c r="AM331" s="1"/>
    </row>
    <row r="332" spans="2:39" ht="15" customHeight="1" x14ac:dyDescent="0.25">
      <c r="B332" s="29"/>
      <c r="C332" s="411" t="str">
        <f t="shared" si="488"/>
        <v>&lt;Insert Module / Unit 7&gt;</v>
      </c>
      <c r="D332" s="346"/>
      <c r="E332" s="346"/>
      <c r="F332" s="346"/>
      <c r="G332" s="346"/>
      <c r="H332" s="107"/>
      <c r="I332" s="108"/>
      <c r="J332" s="108"/>
      <c r="K332" s="108"/>
      <c r="L332" s="108"/>
      <c r="M332" s="108"/>
      <c r="N332" s="108"/>
      <c r="O332" s="108"/>
      <c r="P332" s="108"/>
      <c r="Q332" s="108"/>
      <c r="R332" s="108"/>
      <c r="S332" s="108"/>
      <c r="T332" s="10">
        <f t="shared" si="487"/>
        <v>0</v>
      </c>
      <c r="U332" s="5"/>
      <c r="X332" s="314"/>
      <c r="Y332" s="1"/>
      <c r="Z332" s="1"/>
      <c r="AA332" s="1"/>
      <c r="AB332" s="1"/>
      <c r="AC332" s="1"/>
      <c r="AD332" s="1"/>
      <c r="AE332" s="1"/>
      <c r="AF332" s="1"/>
      <c r="AG332" s="1"/>
      <c r="AH332" s="1"/>
      <c r="AI332" s="1"/>
      <c r="AJ332" s="1"/>
      <c r="AK332" s="1"/>
      <c r="AL332" s="1"/>
      <c r="AM332" s="1"/>
    </row>
    <row r="333" spans="2:39" ht="15" customHeight="1" x14ac:dyDescent="0.25">
      <c r="B333" s="29"/>
      <c r="C333" s="411" t="str">
        <f t="shared" si="488"/>
        <v>&lt;Insert Module / Unit 8&gt;</v>
      </c>
      <c r="D333" s="346"/>
      <c r="E333" s="346"/>
      <c r="F333" s="346"/>
      <c r="G333" s="346"/>
      <c r="H333" s="107"/>
      <c r="I333" s="108"/>
      <c r="J333" s="108"/>
      <c r="K333" s="108"/>
      <c r="L333" s="108"/>
      <c r="M333" s="108"/>
      <c r="N333" s="108"/>
      <c r="O333" s="108"/>
      <c r="P333" s="108"/>
      <c r="Q333" s="108"/>
      <c r="R333" s="108"/>
      <c r="S333" s="108"/>
      <c r="T333" s="10">
        <f t="shared" si="487"/>
        <v>0</v>
      </c>
      <c r="U333" s="5"/>
      <c r="X333" s="314"/>
      <c r="Y333" s="1"/>
      <c r="Z333" s="1"/>
      <c r="AA333" s="1"/>
      <c r="AB333" s="1"/>
      <c r="AC333" s="1"/>
      <c r="AD333" s="1"/>
      <c r="AE333" s="1"/>
      <c r="AF333" s="1"/>
      <c r="AG333" s="1"/>
      <c r="AH333" s="1"/>
      <c r="AI333" s="1"/>
      <c r="AJ333" s="1"/>
      <c r="AK333" s="1"/>
      <c r="AL333" s="1"/>
      <c r="AM333" s="1"/>
    </row>
    <row r="334" spans="2:39" ht="15" customHeight="1" x14ac:dyDescent="0.25">
      <c r="B334" s="29"/>
      <c r="C334" s="411" t="str">
        <f t="shared" si="488"/>
        <v>&lt;Insert Module / Unit 9&gt;</v>
      </c>
      <c r="D334" s="346"/>
      <c r="E334" s="346"/>
      <c r="F334" s="346"/>
      <c r="G334" s="346"/>
      <c r="H334" s="107"/>
      <c r="I334" s="108"/>
      <c r="J334" s="108"/>
      <c r="K334" s="108"/>
      <c r="L334" s="108"/>
      <c r="M334" s="108"/>
      <c r="N334" s="108"/>
      <c r="O334" s="108"/>
      <c r="P334" s="108"/>
      <c r="Q334" s="108"/>
      <c r="R334" s="108"/>
      <c r="S334" s="108"/>
      <c r="T334" s="10">
        <f t="shared" si="487"/>
        <v>0</v>
      </c>
      <c r="U334" s="5"/>
      <c r="X334" s="314"/>
      <c r="Y334" s="1"/>
      <c r="Z334" s="1"/>
      <c r="AA334" s="1"/>
      <c r="AB334" s="1"/>
      <c r="AC334" s="1"/>
      <c r="AD334" s="1"/>
      <c r="AE334" s="1"/>
      <c r="AF334" s="1"/>
      <c r="AG334" s="1"/>
      <c r="AH334" s="1"/>
      <c r="AI334" s="1"/>
      <c r="AJ334" s="1"/>
      <c r="AK334" s="1"/>
      <c r="AL334" s="1"/>
      <c r="AM334" s="1"/>
    </row>
    <row r="335" spans="2:39" ht="15" customHeight="1" x14ac:dyDescent="0.25">
      <c r="B335" s="29"/>
      <c r="C335" s="411" t="str">
        <f t="shared" si="488"/>
        <v>&lt;Insert Module / Unit 10&gt;</v>
      </c>
      <c r="D335" s="346"/>
      <c r="E335" s="346"/>
      <c r="F335" s="346"/>
      <c r="G335" s="346"/>
      <c r="H335" s="107"/>
      <c r="I335" s="108"/>
      <c r="J335" s="108"/>
      <c r="K335" s="108"/>
      <c r="L335" s="108"/>
      <c r="M335" s="108"/>
      <c r="N335" s="108"/>
      <c r="O335" s="108"/>
      <c r="P335" s="108"/>
      <c r="Q335" s="108"/>
      <c r="R335" s="108"/>
      <c r="S335" s="108"/>
      <c r="T335" s="10">
        <f t="shared" si="487"/>
        <v>0</v>
      </c>
      <c r="U335" s="5"/>
      <c r="X335" s="314"/>
      <c r="Y335" s="1"/>
      <c r="Z335" s="1"/>
      <c r="AA335" s="1"/>
      <c r="AB335" s="1"/>
      <c r="AC335" s="1"/>
      <c r="AD335" s="1"/>
      <c r="AE335" s="1"/>
      <c r="AF335" s="1"/>
      <c r="AG335" s="1"/>
      <c r="AH335" s="1"/>
      <c r="AI335" s="1"/>
      <c r="AJ335" s="1"/>
      <c r="AK335" s="1"/>
      <c r="AL335" s="1"/>
      <c r="AM335" s="1"/>
    </row>
    <row r="336" spans="2:39" ht="15" customHeight="1" x14ac:dyDescent="0.25">
      <c r="B336" s="29"/>
      <c r="C336" s="411" t="str">
        <f t="shared" si="488"/>
        <v>&lt;Insert Module / Unit 11&gt;</v>
      </c>
      <c r="D336" s="346"/>
      <c r="E336" s="346"/>
      <c r="F336" s="346"/>
      <c r="G336" s="346"/>
      <c r="H336" s="107"/>
      <c r="I336" s="108"/>
      <c r="J336" s="108"/>
      <c r="K336" s="108"/>
      <c r="L336" s="108"/>
      <c r="M336" s="108"/>
      <c r="N336" s="108"/>
      <c r="O336" s="108"/>
      <c r="P336" s="108"/>
      <c r="Q336" s="108"/>
      <c r="R336" s="108"/>
      <c r="S336" s="108"/>
      <c r="T336" s="10">
        <f t="shared" si="487"/>
        <v>0</v>
      </c>
      <c r="U336" s="5"/>
      <c r="X336" s="314"/>
      <c r="Y336" s="1"/>
      <c r="Z336" s="1"/>
      <c r="AA336" s="1"/>
      <c r="AB336" s="1"/>
      <c r="AC336" s="1"/>
      <c r="AD336" s="1"/>
      <c r="AE336" s="1"/>
      <c r="AF336" s="1"/>
      <c r="AG336" s="1"/>
      <c r="AH336" s="1"/>
      <c r="AI336" s="1"/>
      <c r="AJ336" s="1"/>
      <c r="AK336" s="1"/>
      <c r="AL336" s="1"/>
      <c r="AM336" s="1"/>
    </row>
    <row r="337" spans="2:39" ht="15" customHeight="1" x14ac:dyDescent="0.25">
      <c r="B337" s="29"/>
      <c r="C337" s="411" t="str">
        <f t="shared" si="488"/>
        <v>&lt;Insert Module / Unit 12&gt;</v>
      </c>
      <c r="D337" s="346"/>
      <c r="E337" s="346"/>
      <c r="F337" s="346"/>
      <c r="G337" s="346"/>
      <c r="H337" s="107"/>
      <c r="I337" s="108"/>
      <c r="J337" s="108"/>
      <c r="K337" s="108"/>
      <c r="L337" s="108"/>
      <c r="M337" s="108"/>
      <c r="N337" s="108"/>
      <c r="O337" s="108"/>
      <c r="P337" s="108"/>
      <c r="Q337" s="108"/>
      <c r="R337" s="108"/>
      <c r="S337" s="108"/>
      <c r="T337" s="10">
        <f t="shared" si="487"/>
        <v>0</v>
      </c>
      <c r="U337" s="5"/>
      <c r="X337" s="314"/>
      <c r="Y337" s="1"/>
      <c r="Z337" s="1"/>
      <c r="AA337" s="1"/>
      <c r="AB337" s="1"/>
      <c r="AC337" s="1"/>
      <c r="AD337" s="1"/>
      <c r="AE337" s="1"/>
      <c r="AF337" s="1"/>
      <c r="AG337" s="1"/>
      <c r="AH337" s="1"/>
      <c r="AI337" s="1"/>
      <c r="AJ337" s="1"/>
      <c r="AK337" s="1"/>
      <c r="AL337" s="1"/>
      <c r="AM337" s="1"/>
    </row>
    <row r="338" spans="2:39" x14ac:dyDescent="0.25">
      <c r="B338" s="29"/>
      <c r="H338" s="5"/>
      <c r="T338" s="5"/>
      <c r="U338" s="5"/>
      <c r="V338" s="326" t="s">
        <v>167</v>
      </c>
      <c r="X338" s="314"/>
      <c r="Y338" s="1"/>
      <c r="Z338" s="1"/>
      <c r="AA338" s="1"/>
      <c r="AB338" s="1"/>
      <c r="AC338" s="1"/>
      <c r="AD338" s="1"/>
      <c r="AE338" s="1"/>
      <c r="AF338" s="1"/>
      <c r="AG338" s="1"/>
      <c r="AH338" s="1"/>
      <c r="AI338" s="1"/>
      <c r="AJ338" s="1"/>
      <c r="AK338" s="1"/>
      <c r="AL338" s="1"/>
      <c r="AM338" s="1"/>
    </row>
    <row r="339" spans="2:39" x14ac:dyDescent="0.25">
      <c r="B339" s="29"/>
      <c r="G339" s="100" t="s">
        <v>105</v>
      </c>
      <c r="H339" s="10">
        <f>SUM(H326:H338)</f>
        <v>0</v>
      </c>
      <c r="I339" s="10">
        <f t="shared" ref="I339" si="489">SUM(I326:I338)</f>
        <v>0</v>
      </c>
      <c r="J339" s="10">
        <f t="shared" ref="J339" si="490">SUM(J326:J338)</f>
        <v>0</v>
      </c>
      <c r="K339" s="10">
        <f t="shared" ref="K339" si="491">SUM(K326:K338)</f>
        <v>0</v>
      </c>
      <c r="L339" s="10">
        <f t="shared" ref="L339" si="492">SUM(L326:L338)</f>
        <v>0</v>
      </c>
      <c r="M339" s="10">
        <f t="shared" ref="M339" si="493">SUM(M326:M338)</f>
        <v>0</v>
      </c>
      <c r="N339" s="10">
        <f t="shared" ref="N339" si="494">SUM(N326:N338)</f>
        <v>0</v>
      </c>
      <c r="O339" s="10">
        <f t="shared" ref="O339" si="495">SUM(O326:O338)</f>
        <v>0</v>
      </c>
      <c r="P339" s="10">
        <f t="shared" ref="P339" si="496">SUM(P326:P338)</f>
        <v>0</v>
      </c>
      <c r="Q339" s="10">
        <f t="shared" ref="Q339" si="497">SUM(Q326:Q338)</f>
        <v>0</v>
      </c>
      <c r="R339" s="10">
        <f t="shared" ref="R339" si="498">SUM(R326:R338)</f>
        <v>0</v>
      </c>
      <c r="S339" s="10">
        <f t="shared" ref="S339" si="499">SUM(S326:S338)</f>
        <v>0</v>
      </c>
      <c r="T339" s="10">
        <f t="shared" ref="T339" si="500">SUM(H339:S339)</f>
        <v>0</v>
      </c>
      <c r="U339" s="5"/>
      <c r="V339" s="327" t="s">
        <v>168</v>
      </c>
      <c r="X339" s="314"/>
      <c r="Y339" s="1"/>
      <c r="Z339" s="1"/>
      <c r="AA339" s="1"/>
      <c r="AB339" s="1"/>
      <c r="AC339" s="1"/>
      <c r="AD339" s="1"/>
      <c r="AE339" s="1"/>
      <c r="AF339" s="1"/>
      <c r="AG339" s="1"/>
      <c r="AH339" s="1"/>
      <c r="AI339" s="1"/>
      <c r="AJ339" s="1"/>
      <c r="AK339" s="1"/>
      <c r="AL339" s="1"/>
      <c r="AM339" s="1"/>
    </row>
    <row r="340" spans="2:39" x14ac:dyDescent="0.25">
      <c r="B340" s="29"/>
      <c r="G340" s="106" t="s">
        <v>112</v>
      </c>
      <c r="H340" s="10">
        <f>H339*$P$9</f>
        <v>0</v>
      </c>
      <c r="I340" s="10">
        <f t="shared" ref="I340" si="501">I339*$P$9</f>
        <v>0</v>
      </c>
      <c r="J340" s="10">
        <f t="shared" ref="J340" si="502">J339*$P$9</f>
        <v>0</v>
      </c>
      <c r="K340" s="10">
        <f t="shared" ref="K340" si="503">K339*$P$9</f>
        <v>0</v>
      </c>
      <c r="L340" s="10">
        <f t="shared" ref="L340" si="504">L339*$P$9</f>
        <v>0</v>
      </c>
      <c r="M340" s="10">
        <f t="shared" ref="M340" si="505">M339*$P$9</f>
        <v>0</v>
      </c>
      <c r="N340" s="10">
        <f t="shared" ref="N340" si="506">N339*$P$9</f>
        <v>0</v>
      </c>
      <c r="O340" s="10">
        <f t="shared" ref="O340" si="507">O339*$P$9</f>
        <v>0</v>
      </c>
      <c r="P340" s="10">
        <f t="shared" ref="P340" si="508">P339*$P$9</f>
        <v>0</v>
      </c>
      <c r="Q340" s="10">
        <f t="shared" ref="Q340" si="509">Q339*$P$9</f>
        <v>0</v>
      </c>
      <c r="R340" s="10">
        <f t="shared" ref="R340" si="510">R339*$P$9</f>
        <v>0</v>
      </c>
      <c r="S340" s="10">
        <f t="shared" ref="S340" si="511">S339*$P$9</f>
        <v>0</v>
      </c>
      <c r="T340" s="10">
        <f>SUM(H340:S340)</f>
        <v>0</v>
      </c>
      <c r="U340" s="5"/>
      <c r="V340" s="21">
        <f>'C Staff Rates &amp; Roles'!$L$14</f>
        <v>1800</v>
      </c>
      <c r="X340" s="314"/>
      <c r="Y340" s="1"/>
      <c r="Z340" s="1"/>
      <c r="AA340" s="1"/>
      <c r="AB340" s="1"/>
      <c r="AC340" s="1"/>
      <c r="AD340" s="1"/>
      <c r="AE340" s="1"/>
      <c r="AF340" s="1"/>
      <c r="AG340" s="1"/>
      <c r="AH340" s="1"/>
      <c r="AI340" s="1"/>
      <c r="AJ340" s="1"/>
      <c r="AK340" s="1"/>
      <c r="AL340" s="1"/>
      <c r="AM340" s="1"/>
    </row>
    <row r="341" spans="2:39" ht="14.25" customHeight="1" x14ac:dyDescent="0.25">
      <c r="B341" s="29"/>
      <c r="G341" s="100" t="s">
        <v>111</v>
      </c>
      <c r="H341" s="10">
        <f>H339*$Q$9</f>
        <v>0</v>
      </c>
      <c r="I341" s="10">
        <f t="shared" ref="I341:S341" si="512">I339*$Q$9</f>
        <v>0</v>
      </c>
      <c r="J341" s="10">
        <f t="shared" si="512"/>
        <v>0</v>
      </c>
      <c r="K341" s="10">
        <f t="shared" si="512"/>
        <v>0</v>
      </c>
      <c r="L341" s="10">
        <f t="shared" si="512"/>
        <v>0</v>
      </c>
      <c r="M341" s="10">
        <f t="shared" si="512"/>
        <v>0</v>
      </c>
      <c r="N341" s="10">
        <f t="shared" si="512"/>
        <v>0</v>
      </c>
      <c r="O341" s="10">
        <f t="shared" si="512"/>
        <v>0</v>
      </c>
      <c r="P341" s="10">
        <f t="shared" si="512"/>
        <v>0</v>
      </c>
      <c r="Q341" s="10">
        <f t="shared" si="512"/>
        <v>0</v>
      </c>
      <c r="R341" s="10">
        <f t="shared" si="512"/>
        <v>0</v>
      </c>
      <c r="S341" s="10">
        <f t="shared" si="512"/>
        <v>0</v>
      </c>
      <c r="T341" s="10">
        <f>SUM(H341:S341)</f>
        <v>0</v>
      </c>
      <c r="U341" s="5"/>
      <c r="X341" s="314"/>
      <c r="Y341" s="1"/>
      <c r="Z341" s="1"/>
      <c r="AA341" s="1"/>
      <c r="AB341" s="1"/>
      <c r="AC341" s="1"/>
      <c r="AD341" s="1"/>
      <c r="AE341" s="1"/>
      <c r="AF341" s="1"/>
      <c r="AG341" s="1"/>
      <c r="AH341" s="1"/>
      <c r="AI341" s="1"/>
      <c r="AJ341" s="1"/>
      <c r="AK341" s="1"/>
      <c r="AL341" s="1"/>
      <c r="AM341" s="1"/>
    </row>
    <row r="342" spans="2:39" x14ac:dyDescent="0.25">
      <c r="B342" s="29"/>
      <c r="G342" s="100" t="s">
        <v>122</v>
      </c>
      <c r="H342" s="10">
        <f>SUM(H339:H341)</f>
        <v>0</v>
      </c>
      <c r="I342" s="10">
        <f t="shared" ref="I342" si="513">SUM(I339:I341)</f>
        <v>0</v>
      </c>
      <c r="J342" s="10">
        <f t="shared" ref="J342" si="514">SUM(J339:J341)</f>
        <v>0</v>
      </c>
      <c r="K342" s="10">
        <f t="shared" ref="K342" si="515">SUM(K339:K341)</f>
        <v>0</v>
      </c>
      <c r="L342" s="10">
        <f t="shared" ref="L342" si="516">SUM(L339:L341)</f>
        <v>0</v>
      </c>
      <c r="M342" s="10">
        <f t="shared" ref="M342" si="517">SUM(M339:M341)</f>
        <v>0</v>
      </c>
      <c r="N342" s="10">
        <f t="shared" ref="N342" si="518">SUM(N339:N341)</f>
        <v>0</v>
      </c>
      <c r="O342" s="10">
        <f t="shared" ref="O342" si="519">SUM(O339:O341)</f>
        <v>0</v>
      </c>
      <c r="P342" s="10">
        <f t="shared" ref="P342" si="520">SUM(P339:P341)</f>
        <v>0</v>
      </c>
      <c r="Q342" s="10">
        <f t="shared" ref="Q342" si="521">SUM(Q339:Q341)</f>
        <v>0</v>
      </c>
      <c r="R342" s="10">
        <f t="shared" ref="R342" si="522">SUM(R339:R341)</f>
        <v>0</v>
      </c>
      <c r="S342" s="10">
        <f t="shared" ref="S342" si="523">SUM(S339:S341)</f>
        <v>0</v>
      </c>
      <c r="T342" s="104">
        <f>SUM(T339:T341)</f>
        <v>0</v>
      </c>
      <c r="U342" s="105"/>
      <c r="V342" s="141">
        <f>T342/V340</f>
        <v>0</v>
      </c>
      <c r="X342" s="314"/>
      <c r="Y342" s="1"/>
      <c r="Z342" s="1"/>
      <c r="AA342" s="1"/>
      <c r="AB342" s="1"/>
      <c r="AC342" s="1"/>
      <c r="AD342" s="1"/>
      <c r="AE342" s="1"/>
      <c r="AF342" s="1"/>
      <c r="AG342" s="1"/>
      <c r="AH342" s="1"/>
      <c r="AI342" s="1"/>
      <c r="AJ342" s="1"/>
      <c r="AK342" s="1"/>
      <c r="AL342" s="1"/>
      <c r="AM342" s="1"/>
    </row>
    <row r="343" spans="2:39" x14ac:dyDescent="0.25">
      <c r="B343" s="29"/>
      <c r="X343" s="314"/>
      <c r="Y343" s="1"/>
      <c r="Z343" s="1"/>
      <c r="AA343" s="1"/>
      <c r="AB343" s="1"/>
      <c r="AC343" s="1"/>
      <c r="AD343" s="1"/>
      <c r="AE343" s="1"/>
      <c r="AF343" s="1"/>
      <c r="AG343" s="1"/>
      <c r="AH343" s="1"/>
      <c r="AI343" s="1"/>
      <c r="AJ343" s="1"/>
      <c r="AK343" s="1"/>
      <c r="AL343" s="1"/>
      <c r="AM343" s="1"/>
    </row>
    <row r="344" spans="2:39" ht="18.75" x14ac:dyDescent="0.3">
      <c r="B344" s="29"/>
      <c r="E344" s="23" t="s">
        <v>49</v>
      </c>
      <c r="G344" s="101" t="s">
        <v>142</v>
      </c>
      <c r="I344" s="94" t="s">
        <v>109</v>
      </c>
      <c r="J344" s="121">
        <f>$O$9</f>
        <v>15</v>
      </c>
      <c r="K344" s="94"/>
      <c r="M344" s="94" t="s">
        <v>95</v>
      </c>
      <c r="N344" s="20">
        <f>$P$9</f>
        <v>1.5</v>
      </c>
      <c r="P344" t="s">
        <v>110</v>
      </c>
      <c r="R344" s="121">
        <f>$Q$9</f>
        <v>1</v>
      </c>
      <c r="X344" s="314"/>
      <c r="Y344" s="1"/>
      <c r="Z344" s="1"/>
      <c r="AA344" s="1"/>
      <c r="AB344" s="1"/>
      <c r="AC344" s="1"/>
      <c r="AD344" s="1"/>
      <c r="AE344" s="1"/>
      <c r="AF344" s="1"/>
      <c r="AG344" s="1"/>
      <c r="AH344" s="1"/>
      <c r="AI344" s="1"/>
      <c r="AJ344" s="1"/>
      <c r="AK344" s="1"/>
      <c r="AL344" s="1"/>
      <c r="AM344" s="1"/>
    </row>
    <row r="345" spans="2:39" x14ac:dyDescent="0.25">
      <c r="B345" s="29"/>
      <c r="C345" s="353" t="s">
        <v>123</v>
      </c>
      <c r="D345" s="362"/>
      <c r="E345" s="362"/>
      <c r="F345" s="362"/>
      <c r="G345" s="362"/>
      <c r="H345" s="109" t="s">
        <v>91</v>
      </c>
      <c r="I345" s="109" t="s">
        <v>92</v>
      </c>
      <c r="J345" s="109" t="s">
        <v>93</v>
      </c>
      <c r="K345" s="109" t="s">
        <v>94</v>
      </c>
      <c r="L345" s="109" t="s">
        <v>83</v>
      </c>
      <c r="M345" s="109" t="s">
        <v>84</v>
      </c>
      <c r="N345" s="109" t="s">
        <v>85</v>
      </c>
      <c r="O345" s="109" t="s">
        <v>86</v>
      </c>
      <c r="P345" s="109" t="s">
        <v>87</v>
      </c>
      <c r="Q345" s="109" t="s">
        <v>88</v>
      </c>
      <c r="R345" s="109" t="s">
        <v>89</v>
      </c>
      <c r="S345" s="109" t="s">
        <v>90</v>
      </c>
      <c r="T345" s="109" t="s">
        <v>3</v>
      </c>
      <c r="U345" s="136"/>
      <c r="X345" s="314"/>
      <c r="Y345" s="1"/>
      <c r="Z345" s="1"/>
      <c r="AA345" s="1"/>
      <c r="AB345" s="1"/>
      <c r="AC345" s="1"/>
      <c r="AD345" s="1"/>
      <c r="AE345" s="1"/>
      <c r="AF345" s="1"/>
      <c r="AG345" s="1"/>
      <c r="AH345" s="1"/>
      <c r="AI345" s="1"/>
      <c r="AJ345" s="1"/>
      <c r="AK345" s="1"/>
      <c r="AL345" s="1"/>
      <c r="AM345" s="1"/>
    </row>
    <row r="346" spans="2:39" ht="15" customHeight="1" x14ac:dyDescent="0.25">
      <c r="B346" s="29"/>
      <c r="C346" s="411" t="str">
        <f>C163</f>
        <v>&lt;Insert Module / Unit 1&gt;</v>
      </c>
      <c r="D346" s="346"/>
      <c r="E346" s="346"/>
      <c r="F346" s="346"/>
      <c r="G346" s="346"/>
      <c r="H346" s="107"/>
      <c r="I346" s="108"/>
      <c r="J346" s="108"/>
      <c r="K346" s="108"/>
      <c r="L346" s="108"/>
      <c r="M346" s="108"/>
      <c r="N346" s="108"/>
      <c r="O346" s="108"/>
      <c r="P346" s="108"/>
      <c r="Q346" s="108"/>
      <c r="R346" s="108"/>
      <c r="S346" s="108"/>
      <c r="T346" s="10">
        <f t="shared" ref="T346:T357" si="524">SUM(H346:S346)</f>
        <v>0</v>
      </c>
      <c r="U346" s="5"/>
      <c r="X346" s="314"/>
      <c r="Y346" s="1"/>
      <c r="Z346" s="1"/>
      <c r="AA346" s="1"/>
      <c r="AB346" s="1"/>
      <c r="AC346" s="1"/>
      <c r="AD346" s="1"/>
      <c r="AE346" s="1"/>
      <c r="AF346" s="1"/>
      <c r="AG346" s="1"/>
      <c r="AH346" s="1"/>
      <c r="AI346" s="1"/>
      <c r="AJ346" s="1"/>
      <c r="AK346" s="1"/>
      <c r="AL346" s="1"/>
      <c r="AM346" s="1"/>
    </row>
    <row r="347" spans="2:39" ht="15" customHeight="1" x14ac:dyDescent="0.25">
      <c r="B347" s="29"/>
      <c r="C347" s="411" t="str">
        <f t="shared" ref="C347:C357" si="525">C164</f>
        <v>&lt;Insert Module / Unit 2&gt;</v>
      </c>
      <c r="D347" s="346"/>
      <c r="E347" s="346"/>
      <c r="F347" s="346"/>
      <c r="G347" s="346"/>
      <c r="H347" s="107"/>
      <c r="I347" s="108"/>
      <c r="J347" s="108"/>
      <c r="K347" s="108"/>
      <c r="L347" s="108"/>
      <c r="M347" s="108"/>
      <c r="N347" s="108"/>
      <c r="O347" s="108"/>
      <c r="P347" s="108"/>
      <c r="Q347" s="108"/>
      <c r="R347" s="108"/>
      <c r="S347" s="108"/>
      <c r="T347" s="10">
        <f t="shared" si="524"/>
        <v>0</v>
      </c>
      <c r="U347" s="5"/>
      <c r="X347" s="314"/>
      <c r="Y347" s="1"/>
      <c r="Z347" s="1"/>
      <c r="AA347" s="1"/>
      <c r="AB347" s="1"/>
      <c r="AC347" s="1"/>
      <c r="AD347" s="1"/>
      <c r="AE347" s="1"/>
      <c r="AF347" s="1"/>
      <c r="AG347" s="1"/>
      <c r="AH347" s="1"/>
      <c r="AI347" s="1"/>
      <c r="AJ347" s="1"/>
      <c r="AK347" s="1"/>
      <c r="AL347" s="1"/>
      <c r="AM347" s="1"/>
    </row>
    <row r="348" spans="2:39" ht="15" customHeight="1" x14ac:dyDescent="0.25">
      <c r="B348" s="29"/>
      <c r="C348" s="411" t="str">
        <f t="shared" si="525"/>
        <v>&lt;Insert Module / Unit 3&gt;</v>
      </c>
      <c r="D348" s="346"/>
      <c r="E348" s="346"/>
      <c r="F348" s="346"/>
      <c r="G348" s="346"/>
      <c r="H348" s="107"/>
      <c r="I348" s="108"/>
      <c r="J348" s="108"/>
      <c r="K348" s="108"/>
      <c r="L348" s="108"/>
      <c r="M348" s="108"/>
      <c r="N348" s="108"/>
      <c r="O348" s="108"/>
      <c r="P348" s="108"/>
      <c r="Q348" s="108"/>
      <c r="R348" s="108"/>
      <c r="S348" s="108"/>
      <c r="T348" s="10">
        <f t="shared" si="524"/>
        <v>0</v>
      </c>
      <c r="U348" s="5"/>
      <c r="X348" s="314"/>
      <c r="Y348" s="1"/>
      <c r="Z348" s="1"/>
      <c r="AA348" s="1"/>
      <c r="AB348" s="1"/>
      <c r="AC348" s="1"/>
      <c r="AD348" s="1"/>
      <c r="AE348" s="1"/>
      <c r="AF348" s="1"/>
      <c r="AG348" s="1"/>
      <c r="AH348" s="1"/>
      <c r="AI348" s="1"/>
      <c r="AJ348" s="1"/>
      <c r="AK348" s="1"/>
      <c r="AL348" s="1"/>
      <c r="AM348" s="1"/>
    </row>
    <row r="349" spans="2:39" ht="15" customHeight="1" x14ac:dyDescent="0.25">
      <c r="B349" s="29"/>
      <c r="C349" s="411" t="str">
        <f t="shared" si="525"/>
        <v>&lt;Insert Module / Unit 4&gt;</v>
      </c>
      <c r="D349" s="346"/>
      <c r="E349" s="346"/>
      <c r="F349" s="346"/>
      <c r="G349" s="346"/>
      <c r="H349" s="107"/>
      <c r="I349" s="108"/>
      <c r="J349" s="108"/>
      <c r="K349" s="108"/>
      <c r="L349" s="108"/>
      <c r="M349" s="108"/>
      <c r="N349" s="108"/>
      <c r="O349" s="108"/>
      <c r="P349" s="108"/>
      <c r="Q349" s="108"/>
      <c r="R349" s="108"/>
      <c r="S349" s="108"/>
      <c r="T349" s="10">
        <f t="shared" si="524"/>
        <v>0</v>
      </c>
      <c r="U349" s="5"/>
      <c r="X349" s="314"/>
      <c r="Y349" s="1"/>
      <c r="Z349" s="1"/>
      <c r="AA349" s="1"/>
      <c r="AB349" s="1"/>
      <c r="AC349" s="1"/>
      <c r="AD349" s="1"/>
      <c r="AE349" s="1"/>
      <c r="AF349" s="1"/>
      <c r="AG349" s="1"/>
      <c r="AH349" s="1"/>
      <c r="AI349" s="1"/>
      <c r="AJ349" s="1"/>
      <c r="AK349" s="1"/>
      <c r="AL349" s="1"/>
      <c r="AM349" s="1"/>
    </row>
    <row r="350" spans="2:39" ht="15" customHeight="1" x14ac:dyDescent="0.25">
      <c r="B350" s="29"/>
      <c r="C350" s="411" t="str">
        <f t="shared" si="525"/>
        <v>&lt;Insert Module / Unit 5&gt;</v>
      </c>
      <c r="D350" s="346"/>
      <c r="E350" s="346"/>
      <c r="F350" s="346"/>
      <c r="G350" s="346"/>
      <c r="H350" s="107"/>
      <c r="I350" s="108"/>
      <c r="J350" s="108"/>
      <c r="K350" s="108"/>
      <c r="L350" s="108"/>
      <c r="M350" s="108"/>
      <c r="N350" s="108"/>
      <c r="O350" s="108"/>
      <c r="P350" s="108"/>
      <c r="Q350" s="108"/>
      <c r="R350" s="108"/>
      <c r="S350" s="108"/>
      <c r="T350" s="10">
        <f t="shared" si="524"/>
        <v>0</v>
      </c>
      <c r="U350" s="5"/>
      <c r="X350" s="314"/>
      <c r="Y350" s="1"/>
      <c r="Z350" s="1"/>
      <c r="AA350" s="1"/>
      <c r="AB350" s="1"/>
      <c r="AC350" s="1"/>
      <c r="AD350" s="1"/>
      <c r="AE350" s="1"/>
      <c r="AF350" s="1"/>
      <c r="AG350" s="1"/>
      <c r="AH350" s="1"/>
      <c r="AI350" s="1"/>
      <c r="AJ350" s="1"/>
      <c r="AK350" s="1"/>
      <c r="AL350" s="1"/>
      <c r="AM350" s="1"/>
    </row>
    <row r="351" spans="2:39" ht="15" customHeight="1" x14ac:dyDescent="0.25">
      <c r="B351" s="29"/>
      <c r="C351" s="411" t="str">
        <f t="shared" si="525"/>
        <v>&lt;Insert Module / Unit 6&gt;</v>
      </c>
      <c r="D351" s="346"/>
      <c r="E351" s="346"/>
      <c r="F351" s="346"/>
      <c r="G351" s="346"/>
      <c r="H351" s="107"/>
      <c r="I351" s="108"/>
      <c r="J351" s="108"/>
      <c r="K351" s="108"/>
      <c r="L351" s="108"/>
      <c r="M351" s="108"/>
      <c r="N351" s="108"/>
      <c r="O351" s="108"/>
      <c r="P351" s="108"/>
      <c r="Q351" s="108"/>
      <c r="R351" s="108"/>
      <c r="S351" s="108"/>
      <c r="T351" s="10">
        <f t="shared" si="524"/>
        <v>0</v>
      </c>
      <c r="U351" s="5"/>
      <c r="X351" s="314"/>
      <c r="Y351" s="1"/>
      <c r="Z351" s="1"/>
      <c r="AA351" s="1"/>
      <c r="AB351" s="1"/>
      <c r="AC351" s="1"/>
      <c r="AD351" s="1"/>
      <c r="AE351" s="1"/>
      <c r="AF351" s="1"/>
      <c r="AG351" s="1"/>
      <c r="AH351" s="1"/>
      <c r="AI351" s="1"/>
      <c r="AJ351" s="1"/>
      <c r="AK351" s="1"/>
      <c r="AL351" s="1"/>
      <c r="AM351" s="1"/>
    </row>
    <row r="352" spans="2:39" ht="15" customHeight="1" x14ac:dyDescent="0.25">
      <c r="B352" s="29"/>
      <c r="C352" s="411" t="str">
        <f t="shared" si="525"/>
        <v>&lt;Insert Module / Unit 7&gt;</v>
      </c>
      <c r="D352" s="346"/>
      <c r="E352" s="346"/>
      <c r="F352" s="346"/>
      <c r="G352" s="346"/>
      <c r="H352" s="107"/>
      <c r="I352" s="108"/>
      <c r="J352" s="108"/>
      <c r="K352" s="108"/>
      <c r="L352" s="108"/>
      <c r="M352" s="108"/>
      <c r="N352" s="108"/>
      <c r="O352" s="108"/>
      <c r="P352" s="108"/>
      <c r="Q352" s="108"/>
      <c r="R352" s="108"/>
      <c r="S352" s="108"/>
      <c r="T352" s="10">
        <f t="shared" si="524"/>
        <v>0</v>
      </c>
      <c r="U352" s="5"/>
      <c r="X352" s="314"/>
      <c r="Y352" s="1"/>
      <c r="Z352" s="1"/>
      <c r="AA352" s="1"/>
      <c r="AB352" s="1"/>
      <c r="AC352" s="1"/>
      <c r="AD352" s="1"/>
      <c r="AE352" s="1"/>
      <c r="AF352" s="1"/>
      <c r="AG352" s="1"/>
      <c r="AH352" s="1"/>
      <c r="AI352" s="1"/>
      <c r="AJ352" s="1"/>
      <c r="AK352" s="1"/>
      <c r="AL352" s="1"/>
      <c r="AM352" s="1"/>
    </row>
    <row r="353" spans="2:39" ht="15" customHeight="1" x14ac:dyDescent="0.25">
      <c r="B353" s="29"/>
      <c r="C353" s="411" t="str">
        <f t="shared" si="525"/>
        <v>&lt;Insert Module / Unit 8&gt;</v>
      </c>
      <c r="D353" s="346"/>
      <c r="E353" s="346"/>
      <c r="F353" s="346"/>
      <c r="G353" s="346"/>
      <c r="H353" s="107"/>
      <c r="I353" s="108"/>
      <c r="J353" s="108"/>
      <c r="K353" s="108"/>
      <c r="L353" s="108"/>
      <c r="M353" s="108"/>
      <c r="N353" s="108"/>
      <c r="O353" s="108"/>
      <c r="P353" s="108"/>
      <c r="Q353" s="108"/>
      <c r="R353" s="108"/>
      <c r="S353" s="108"/>
      <c r="T353" s="10">
        <f t="shared" si="524"/>
        <v>0</v>
      </c>
      <c r="U353" s="5"/>
      <c r="X353" s="314"/>
      <c r="Y353" s="1"/>
      <c r="Z353" s="1"/>
      <c r="AA353" s="1"/>
      <c r="AB353" s="1"/>
      <c r="AC353" s="1"/>
      <c r="AD353" s="1"/>
      <c r="AE353" s="1"/>
      <c r="AF353" s="1"/>
      <c r="AG353" s="1"/>
      <c r="AH353" s="1"/>
      <c r="AI353" s="1"/>
      <c r="AJ353" s="1"/>
      <c r="AK353" s="1"/>
      <c r="AL353" s="1"/>
      <c r="AM353" s="1"/>
    </row>
    <row r="354" spans="2:39" ht="15" customHeight="1" x14ac:dyDescent="0.25">
      <c r="B354" s="29"/>
      <c r="C354" s="411" t="str">
        <f t="shared" si="525"/>
        <v>&lt;Insert Module / Unit 9&gt;</v>
      </c>
      <c r="D354" s="346"/>
      <c r="E354" s="346"/>
      <c r="F354" s="346"/>
      <c r="G354" s="346"/>
      <c r="H354" s="107"/>
      <c r="I354" s="108"/>
      <c r="J354" s="108"/>
      <c r="K354" s="108"/>
      <c r="L354" s="108"/>
      <c r="M354" s="108"/>
      <c r="N354" s="108"/>
      <c r="O354" s="108"/>
      <c r="P354" s="108"/>
      <c r="Q354" s="108"/>
      <c r="R354" s="108"/>
      <c r="S354" s="108"/>
      <c r="T354" s="10">
        <f t="shared" si="524"/>
        <v>0</v>
      </c>
      <c r="U354" s="5"/>
      <c r="X354" s="314"/>
      <c r="Y354" s="1"/>
      <c r="Z354" s="1"/>
      <c r="AA354" s="1"/>
      <c r="AB354" s="1"/>
      <c r="AC354" s="1"/>
      <c r="AD354" s="1"/>
      <c r="AE354" s="1"/>
      <c r="AF354" s="1"/>
      <c r="AG354" s="1"/>
      <c r="AH354" s="1"/>
      <c r="AI354" s="1"/>
      <c r="AJ354" s="1"/>
      <c r="AK354" s="1"/>
      <c r="AL354" s="1"/>
      <c r="AM354" s="1"/>
    </row>
    <row r="355" spans="2:39" ht="15" customHeight="1" x14ac:dyDescent="0.25">
      <c r="B355" s="29"/>
      <c r="C355" s="411" t="str">
        <f t="shared" si="525"/>
        <v>&lt;Insert Module / Unit 10&gt;</v>
      </c>
      <c r="D355" s="346"/>
      <c r="E355" s="346"/>
      <c r="F355" s="346"/>
      <c r="G355" s="346"/>
      <c r="H355" s="107"/>
      <c r="I355" s="108"/>
      <c r="J355" s="108"/>
      <c r="K355" s="108"/>
      <c r="L355" s="108"/>
      <c r="M355" s="108"/>
      <c r="N355" s="108"/>
      <c r="O355" s="108"/>
      <c r="P355" s="108"/>
      <c r="Q355" s="108"/>
      <c r="R355" s="108"/>
      <c r="S355" s="108"/>
      <c r="T355" s="10">
        <f t="shared" si="524"/>
        <v>0</v>
      </c>
      <c r="U355" s="5"/>
      <c r="X355" s="314"/>
      <c r="Y355" s="1"/>
      <c r="Z355" s="1"/>
      <c r="AA355" s="1"/>
      <c r="AB355" s="1"/>
      <c r="AC355" s="1"/>
      <c r="AD355" s="1"/>
      <c r="AE355" s="1"/>
      <c r="AF355" s="1"/>
      <c r="AG355" s="1"/>
      <c r="AH355" s="1"/>
      <c r="AI355" s="1"/>
      <c r="AJ355" s="1"/>
      <c r="AK355" s="1"/>
      <c r="AL355" s="1"/>
      <c r="AM355" s="1"/>
    </row>
    <row r="356" spans="2:39" ht="15" customHeight="1" x14ac:dyDescent="0.25">
      <c r="B356" s="29"/>
      <c r="C356" s="411" t="str">
        <f t="shared" si="525"/>
        <v>&lt;Insert Module / Unit 11&gt;</v>
      </c>
      <c r="D356" s="346"/>
      <c r="E356" s="346"/>
      <c r="F356" s="346"/>
      <c r="G356" s="346"/>
      <c r="H356" s="107"/>
      <c r="I356" s="108"/>
      <c r="J356" s="108"/>
      <c r="K356" s="108"/>
      <c r="L356" s="108"/>
      <c r="M356" s="108"/>
      <c r="N356" s="108"/>
      <c r="O356" s="108"/>
      <c r="P356" s="108"/>
      <c r="Q356" s="108"/>
      <c r="R356" s="108"/>
      <c r="S356" s="108"/>
      <c r="T356" s="10">
        <f t="shared" si="524"/>
        <v>0</v>
      </c>
      <c r="U356" s="5"/>
      <c r="X356" s="314"/>
      <c r="Y356" s="1"/>
      <c r="Z356" s="1"/>
      <c r="AA356" s="1"/>
      <c r="AB356" s="1"/>
      <c r="AC356" s="1"/>
      <c r="AD356" s="1"/>
      <c r="AE356" s="1"/>
      <c r="AF356" s="1"/>
      <c r="AG356" s="1"/>
      <c r="AH356" s="1"/>
      <c r="AI356" s="1"/>
      <c r="AJ356" s="1"/>
      <c r="AK356" s="1"/>
      <c r="AL356" s="1"/>
      <c r="AM356" s="1"/>
    </row>
    <row r="357" spans="2:39" ht="15" customHeight="1" x14ac:dyDescent="0.25">
      <c r="B357" s="29"/>
      <c r="C357" s="411" t="str">
        <f t="shared" si="525"/>
        <v>&lt;Insert Module / Unit 12&gt;</v>
      </c>
      <c r="D357" s="346"/>
      <c r="E357" s="346"/>
      <c r="F357" s="346"/>
      <c r="G357" s="346"/>
      <c r="H357" s="107"/>
      <c r="I357" s="108"/>
      <c r="J357" s="108"/>
      <c r="K357" s="108"/>
      <c r="L357" s="108"/>
      <c r="M357" s="108"/>
      <c r="N357" s="108"/>
      <c r="O357" s="108"/>
      <c r="P357" s="108"/>
      <c r="Q357" s="108"/>
      <c r="R357" s="108"/>
      <c r="S357" s="108"/>
      <c r="T357" s="10">
        <f t="shared" si="524"/>
        <v>0</v>
      </c>
      <c r="U357" s="5"/>
      <c r="X357" s="314"/>
      <c r="Y357" s="1"/>
      <c r="Z357" s="1"/>
      <c r="AA357" s="1"/>
      <c r="AB357" s="1"/>
      <c r="AC357" s="1"/>
      <c r="AD357" s="1"/>
      <c r="AE357" s="1"/>
      <c r="AF357" s="1"/>
      <c r="AG357" s="1"/>
      <c r="AH357" s="1"/>
      <c r="AI357" s="1"/>
      <c r="AJ357" s="1"/>
      <c r="AK357" s="1"/>
      <c r="AL357" s="1"/>
      <c r="AM357" s="1"/>
    </row>
    <row r="358" spans="2:39" ht="15" customHeight="1" x14ac:dyDescent="0.25">
      <c r="B358" s="29"/>
      <c r="H358" s="5"/>
      <c r="T358" s="5"/>
      <c r="U358" s="5"/>
      <c r="V358" s="326" t="s">
        <v>167</v>
      </c>
      <c r="X358" s="314"/>
      <c r="Y358" s="1"/>
      <c r="Z358" s="1"/>
      <c r="AA358" s="1"/>
      <c r="AB358" s="1"/>
      <c r="AC358" s="1"/>
      <c r="AD358" s="1"/>
      <c r="AE358" s="1"/>
      <c r="AF358" s="1"/>
      <c r="AG358" s="1"/>
      <c r="AH358" s="1"/>
      <c r="AI358" s="1"/>
      <c r="AJ358" s="1"/>
      <c r="AK358" s="1"/>
      <c r="AL358" s="1"/>
      <c r="AM358" s="1"/>
    </row>
    <row r="359" spans="2:39" x14ac:dyDescent="0.25">
      <c r="B359" s="29"/>
      <c r="G359" s="100" t="s">
        <v>105</v>
      </c>
      <c r="H359" s="10">
        <f>SUM(H346:H358)</f>
        <v>0</v>
      </c>
      <c r="I359" s="10">
        <f t="shared" ref="I359" si="526">SUM(I346:I358)</f>
        <v>0</v>
      </c>
      <c r="J359" s="10">
        <f t="shared" ref="J359" si="527">SUM(J346:J358)</f>
        <v>0</v>
      </c>
      <c r="K359" s="10">
        <f t="shared" ref="K359" si="528">SUM(K346:K358)</f>
        <v>0</v>
      </c>
      <c r="L359" s="10">
        <f t="shared" ref="L359" si="529">SUM(L346:L358)</f>
        <v>0</v>
      </c>
      <c r="M359" s="10">
        <f t="shared" ref="M359" si="530">SUM(M346:M358)</f>
        <v>0</v>
      </c>
      <c r="N359" s="10">
        <f t="shared" ref="N359" si="531">SUM(N346:N358)</f>
        <v>0</v>
      </c>
      <c r="O359" s="10">
        <f t="shared" ref="O359" si="532">SUM(O346:O358)</f>
        <v>0</v>
      </c>
      <c r="P359" s="10">
        <f t="shared" ref="P359" si="533">SUM(P346:P358)</f>
        <v>0</v>
      </c>
      <c r="Q359" s="10">
        <f t="shared" ref="Q359" si="534">SUM(Q346:Q358)</f>
        <v>0</v>
      </c>
      <c r="R359" s="10">
        <f t="shared" ref="R359" si="535">SUM(R346:R358)</f>
        <v>0</v>
      </c>
      <c r="S359" s="10">
        <f t="shared" ref="S359" si="536">SUM(S346:S358)</f>
        <v>0</v>
      </c>
      <c r="T359" s="10">
        <f t="shared" ref="T359" si="537">SUM(H359:S359)</f>
        <v>0</v>
      </c>
      <c r="U359" s="5"/>
      <c r="V359" s="327" t="s">
        <v>168</v>
      </c>
      <c r="X359" s="314"/>
      <c r="Y359" s="1"/>
      <c r="Z359" s="1"/>
      <c r="AA359" s="1"/>
      <c r="AB359" s="1"/>
      <c r="AC359" s="1"/>
      <c r="AD359" s="1"/>
      <c r="AE359" s="1"/>
      <c r="AF359" s="1"/>
      <c r="AG359" s="1"/>
      <c r="AH359" s="1"/>
      <c r="AI359" s="1"/>
      <c r="AJ359" s="1"/>
      <c r="AK359" s="1"/>
      <c r="AL359" s="1"/>
      <c r="AM359" s="1"/>
    </row>
    <row r="360" spans="2:39" x14ac:dyDescent="0.25">
      <c r="B360" s="29"/>
      <c r="G360" s="106" t="s">
        <v>112</v>
      </c>
      <c r="H360" s="10">
        <f>H359*$P$9</f>
        <v>0</v>
      </c>
      <c r="I360" s="10">
        <f t="shared" ref="I360" si="538">I359*$P$9</f>
        <v>0</v>
      </c>
      <c r="J360" s="10">
        <f t="shared" ref="J360" si="539">J359*$P$9</f>
        <v>0</v>
      </c>
      <c r="K360" s="10">
        <f t="shared" ref="K360" si="540">K359*$P$9</f>
        <v>0</v>
      </c>
      <c r="L360" s="10">
        <f t="shared" ref="L360" si="541">L359*$P$9</f>
        <v>0</v>
      </c>
      <c r="M360" s="10">
        <f t="shared" ref="M360" si="542">M359*$P$9</f>
        <v>0</v>
      </c>
      <c r="N360" s="10">
        <f t="shared" ref="N360" si="543">N359*$P$9</f>
        <v>0</v>
      </c>
      <c r="O360" s="10">
        <f t="shared" ref="O360" si="544">O359*$P$9</f>
        <v>0</v>
      </c>
      <c r="P360" s="10">
        <f t="shared" ref="P360" si="545">P359*$P$9</f>
        <v>0</v>
      </c>
      <c r="Q360" s="10">
        <f t="shared" ref="Q360" si="546">Q359*$P$9</f>
        <v>0</v>
      </c>
      <c r="R360" s="10">
        <f t="shared" ref="R360" si="547">R359*$P$9</f>
        <v>0</v>
      </c>
      <c r="S360" s="10">
        <f t="shared" ref="S360" si="548">S359*$P$9</f>
        <v>0</v>
      </c>
      <c r="T360" s="10">
        <f>SUM(H360:S360)</f>
        <v>0</v>
      </c>
      <c r="U360" s="5"/>
      <c r="V360" s="21">
        <f>'C Staff Rates &amp; Roles'!$L$14</f>
        <v>1800</v>
      </c>
      <c r="X360" s="314"/>
      <c r="Y360" s="1"/>
      <c r="Z360" s="1"/>
      <c r="AA360" s="1"/>
      <c r="AB360" s="1"/>
      <c r="AC360" s="1"/>
      <c r="AD360" s="1"/>
      <c r="AE360" s="1"/>
      <c r="AF360" s="1"/>
      <c r="AG360" s="1"/>
      <c r="AH360" s="1"/>
      <c r="AI360" s="1"/>
      <c r="AJ360" s="1"/>
      <c r="AK360" s="1"/>
      <c r="AL360" s="1"/>
      <c r="AM360" s="1"/>
    </row>
    <row r="361" spans="2:39" x14ac:dyDescent="0.25">
      <c r="B361" s="29"/>
      <c r="G361" s="100" t="s">
        <v>111</v>
      </c>
      <c r="H361" s="10">
        <f>H359*$Q$9</f>
        <v>0</v>
      </c>
      <c r="I361" s="10">
        <f t="shared" ref="I361:S361" si="549">I359*$Q$9</f>
        <v>0</v>
      </c>
      <c r="J361" s="10">
        <f t="shared" si="549"/>
        <v>0</v>
      </c>
      <c r="K361" s="10">
        <f t="shared" si="549"/>
        <v>0</v>
      </c>
      <c r="L361" s="10">
        <f t="shared" si="549"/>
        <v>0</v>
      </c>
      <c r="M361" s="10">
        <f t="shared" si="549"/>
        <v>0</v>
      </c>
      <c r="N361" s="10">
        <f t="shared" si="549"/>
        <v>0</v>
      </c>
      <c r="O361" s="10">
        <f t="shared" si="549"/>
        <v>0</v>
      </c>
      <c r="P361" s="10">
        <f t="shared" si="549"/>
        <v>0</v>
      </c>
      <c r="Q361" s="10">
        <f t="shared" si="549"/>
        <v>0</v>
      </c>
      <c r="R361" s="10">
        <f t="shared" si="549"/>
        <v>0</v>
      </c>
      <c r="S361" s="10">
        <f t="shared" si="549"/>
        <v>0</v>
      </c>
      <c r="T361" s="10">
        <f>SUM(H361:S361)</f>
        <v>0</v>
      </c>
      <c r="U361" s="5"/>
      <c r="X361" s="314"/>
      <c r="Y361" s="1"/>
      <c r="Z361" s="1"/>
      <c r="AA361" s="1"/>
      <c r="AB361" s="1"/>
      <c r="AC361" s="1"/>
      <c r="AD361" s="1"/>
      <c r="AE361" s="1"/>
      <c r="AF361" s="1"/>
      <c r="AG361" s="1"/>
      <c r="AH361" s="1"/>
      <c r="AI361" s="1"/>
      <c r="AJ361" s="1"/>
      <c r="AK361" s="1"/>
      <c r="AL361" s="1"/>
      <c r="AM361" s="1"/>
    </row>
    <row r="362" spans="2:39" x14ac:dyDescent="0.25">
      <c r="B362" s="29"/>
      <c r="G362" s="100" t="s">
        <v>122</v>
      </c>
      <c r="H362" s="10">
        <f>SUM(H359:H361)</f>
        <v>0</v>
      </c>
      <c r="I362" s="10">
        <f t="shared" ref="I362" si="550">SUM(I359:I361)</f>
        <v>0</v>
      </c>
      <c r="J362" s="10">
        <f t="shared" ref="J362" si="551">SUM(J359:J361)</f>
        <v>0</v>
      </c>
      <c r="K362" s="10">
        <f t="shared" ref="K362" si="552">SUM(K359:K361)</f>
        <v>0</v>
      </c>
      <c r="L362" s="10">
        <f t="shared" ref="L362" si="553">SUM(L359:L361)</f>
        <v>0</v>
      </c>
      <c r="M362" s="10">
        <f t="shared" ref="M362" si="554">SUM(M359:M361)</f>
        <v>0</v>
      </c>
      <c r="N362" s="10">
        <f t="shared" ref="N362" si="555">SUM(N359:N361)</f>
        <v>0</v>
      </c>
      <c r="O362" s="10">
        <f t="shared" ref="O362" si="556">SUM(O359:O361)</f>
        <v>0</v>
      </c>
      <c r="P362" s="10">
        <f t="shared" ref="P362" si="557">SUM(P359:P361)</f>
        <v>0</v>
      </c>
      <c r="Q362" s="10">
        <f t="shared" ref="Q362" si="558">SUM(Q359:Q361)</f>
        <v>0</v>
      </c>
      <c r="R362" s="10">
        <f t="shared" ref="R362" si="559">SUM(R359:R361)</f>
        <v>0</v>
      </c>
      <c r="S362" s="10">
        <f t="shared" ref="S362" si="560">SUM(S359:S361)</f>
        <v>0</v>
      </c>
      <c r="T362" s="104">
        <f>SUM(T359:T361)</f>
        <v>0</v>
      </c>
      <c r="U362" s="105"/>
      <c r="V362" s="141">
        <f>T362/V360</f>
        <v>0</v>
      </c>
      <c r="X362" s="314"/>
      <c r="Y362" s="1"/>
      <c r="Z362" s="1"/>
      <c r="AA362" s="1"/>
      <c r="AB362" s="1"/>
      <c r="AC362" s="1"/>
      <c r="AD362" s="1"/>
      <c r="AE362" s="1"/>
      <c r="AF362" s="1"/>
      <c r="AG362" s="1"/>
      <c r="AH362" s="1"/>
      <c r="AI362" s="1"/>
      <c r="AJ362" s="1"/>
      <c r="AK362" s="1"/>
      <c r="AL362" s="1"/>
      <c r="AM362" s="1"/>
    </row>
    <row r="363" spans="2:39" ht="15.75" thickBot="1" x14ac:dyDescent="0.3">
      <c r="B363" s="29"/>
      <c r="X363" s="314"/>
      <c r="Y363" s="1"/>
      <c r="Z363" s="1"/>
      <c r="AA363" s="1"/>
      <c r="AB363" s="1"/>
      <c r="AC363" s="1"/>
      <c r="AD363" s="1"/>
      <c r="AE363" s="1"/>
      <c r="AF363" s="1"/>
      <c r="AG363" s="1"/>
      <c r="AH363" s="1"/>
      <c r="AI363" s="1"/>
      <c r="AJ363" s="1"/>
      <c r="AK363" s="1"/>
      <c r="AL363" s="1"/>
      <c r="AM363" s="1"/>
    </row>
    <row r="364" spans="2:39" ht="15.75" x14ac:dyDescent="0.25">
      <c r="B364" s="29"/>
      <c r="C364" s="34"/>
      <c r="D364" s="27"/>
      <c r="E364" s="110" t="str">
        <f>G9</f>
        <v>&lt;Programme tutor&gt;</v>
      </c>
      <c r="F364" s="27"/>
      <c r="G364" s="27"/>
      <c r="H364" s="27"/>
      <c r="I364" s="27"/>
      <c r="J364" s="27"/>
      <c r="K364" s="27"/>
      <c r="L364" s="27"/>
      <c r="M364" s="27"/>
      <c r="N364" s="27"/>
      <c r="O364" s="27"/>
      <c r="P364" s="27"/>
      <c r="Q364" s="27"/>
      <c r="R364" s="27"/>
      <c r="S364" s="27"/>
      <c r="T364" s="27"/>
      <c r="U364" s="27"/>
      <c r="V364" s="28"/>
      <c r="X364" s="314"/>
      <c r="Y364" s="1"/>
      <c r="Z364" s="1"/>
      <c r="AA364" s="1"/>
      <c r="AB364" s="1"/>
      <c r="AC364" s="1"/>
      <c r="AD364" s="1"/>
      <c r="AE364" s="1"/>
      <c r="AF364" s="1"/>
      <c r="AG364" s="1"/>
      <c r="AH364" s="1"/>
      <c r="AI364" s="1"/>
      <c r="AJ364" s="1"/>
      <c r="AK364" s="1"/>
      <c r="AL364" s="1"/>
      <c r="AM364" s="1"/>
    </row>
    <row r="365" spans="2:39" x14ac:dyDescent="0.25">
      <c r="B365" s="29"/>
      <c r="C365" s="29"/>
      <c r="E365" s="95" t="s">
        <v>3</v>
      </c>
      <c r="G365" s="7"/>
      <c r="I365" s="120"/>
      <c r="J365" s="7"/>
      <c r="K365" s="94"/>
      <c r="M365" s="94"/>
      <c r="N365" s="94"/>
      <c r="O365" s="94"/>
      <c r="P365" s="94"/>
      <c r="Q365" s="94"/>
      <c r="R365" s="94"/>
      <c r="S365" s="94"/>
      <c r="V365" s="30"/>
      <c r="X365" s="314"/>
      <c r="Y365" s="1"/>
      <c r="Z365" s="1"/>
      <c r="AA365" s="1"/>
      <c r="AB365" s="1"/>
      <c r="AC365" s="1"/>
      <c r="AD365" s="1"/>
      <c r="AE365" s="1"/>
      <c r="AF365" s="1"/>
      <c r="AG365" s="1"/>
      <c r="AH365" s="1"/>
      <c r="AI365" s="1"/>
      <c r="AJ365" s="1"/>
      <c r="AK365" s="1"/>
      <c r="AL365" s="1"/>
      <c r="AM365" s="1"/>
    </row>
    <row r="366" spans="2:39" ht="15" customHeight="1" x14ac:dyDescent="0.25">
      <c r="B366" s="29"/>
      <c r="C366" s="29"/>
      <c r="G366" s="100" t="s">
        <v>124</v>
      </c>
      <c r="H366" s="100" t="s">
        <v>91</v>
      </c>
      <c r="I366" s="100" t="s">
        <v>92</v>
      </c>
      <c r="J366" s="100" t="s">
        <v>93</v>
      </c>
      <c r="K366" s="100" t="s">
        <v>94</v>
      </c>
      <c r="L366" s="100" t="s">
        <v>83</v>
      </c>
      <c r="M366" s="100" t="s">
        <v>84</v>
      </c>
      <c r="N366" s="100" t="s">
        <v>85</v>
      </c>
      <c r="O366" s="100" t="s">
        <v>86</v>
      </c>
      <c r="P366" s="100" t="s">
        <v>87</v>
      </c>
      <c r="Q366" s="100" t="s">
        <v>88</v>
      </c>
      <c r="R366" s="100" t="s">
        <v>89</v>
      </c>
      <c r="S366" s="100" t="s">
        <v>90</v>
      </c>
      <c r="T366" s="100" t="s">
        <v>3</v>
      </c>
      <c r="U366" s="21"/>
      <c r="V366" s="30"/>
      <c r="X366" s="314"/>
      <c r="Y366" s="1"/>
      <c r="Z366" s="1"/>
      <c r="AA366" s="1"/>
      <c r="AB366" s="1"/>
      <c r="AC366" s="1"/>
      <c r="AD366" s="1"/>
      <c r="AE366" s="1"/>
      <c r="AF366" s="1"/>
      <c r="AG366" s="1"/>
      <c r="AH366" s="1"/>
      <c r="AI366" s="1"/>
      <c r="AJ366" s="1"/>
      <c r="AK366" s="1"/>
      <c r="AL366" s="1"/>
      <c r="AM366" s="1"/>
    </row>
    <row r="367" spans="2:39" ht="15" customHeight="1" x14ac:dyDescent="0.25">
      <c r="B367" s="29"/>
      <c r="C367" s="29"/>
      <c r="G367" s="100" t="s">
        <v>39</v>
      </c>
      <c r="H367" s="10">
        <f>H222</f>
        <v>126</v>
      </c>
      <c r="I367" s="10">
        <f t="shared" ref="I367:S367" si="561">I222</f>
        <v>0</v>
      </c>
      <c r="J367" s="10">
        <f t="shared" si="561"/>
        <v>0</v>
      </c>
      <c r="K367" s="10">
        <f t="shared" si="561"/>
        <v>126</v>
      </c>
      <c r="L367" s="10">
        <f t="shared" si="561"/>
        <v>0</v>
      </c>
      <c r="M367" s="10">
        <f t="shared" si="561"/>
        <v>0</v>
      </c>
      <c r="N367" s="10">
        <f t="shared" si="561"/>
        <v>126</v>
      </c>
      <c r="O367" s="10">
        <f t="shared" si="561"/>
        <v>0</v>
      </c>
      <c r="P367" s="10">
        <f t="shared" si="561"/>
        <v>0</v>
      </c>
      <c r="Q367" s="10">
        <f t="shared" si="561"/>
        <v>0</v>
      </c>
      <c r="R367" s="10">
        <f t="shared" si="561"/>
        <v>0</v>
      </c>
      <c r="S367" s="10">
        <f t="shared" si="561"/>
        <v>0</v>
      </c>
      <c r="T367" s="10">
        <f t="shared" ref="T367:T374" si="562">SUM(H367:S367)</f>
        <v>378</v>
      </c>
      <c r="U367" s="5"/>
      <c r="V367" s="30"/>
      <c r="X367" s="314"/>
      <c r="Y367" s="1"/>
      <c r="Z367" s="1"/>
      <c r="AA367" s="1"/>
      <c r="AB367" s="1"/>
      <c r="AC367" s="1"/>
      <c r="AD367" s="1"/>
      <c r="AE367" s="1"/>
      <c r="AF367" s="1"/>
      <c r="AG367" s="1"/>
      <c r="AH367" s="1"/>
      <c r="AI367" s="1"/>
      <c r="AJ367" s="1"/>
      <c r="AK367" s="1"/>
      <c r="AL367" s="1"/>
      <c r="AM367" s="1"/>
    </row>
    <row r="368" spans="2:39" ht="15" customHeight="1" x14ac:dyDescent="0.25">
      <c r="B368" s="29"/>
      <c r="C368" s="29"/>
      <c r="G368" s="100" t="s">
        <v>40</v>
      </c>
      <c r="H368" s="10">
        <f>H242</f>
        <v>126</v>
      </c>
      <c r="I368" s="10">
        <f t="shared" ref="I368:S368" si="563">I242</f>
        <v>0</v>
      </c>
      <c r="J368" s="10">
        <f t="shared" si="563"/>
        <v>0</v>
      </c>
      <c r="K368" s="10">
        <f t="shared" si="563"/>
        <v>126</v>
      </c>
      <c r="L368" s="10">
        <f t="shared" si="563"/>
        <v>0</v>
      </c>
      <c r="M368" s="10">
        <f t="shared" si="563"/>
        <v>0</v>
      </c>
      <c r="N368" s="10">
        <f t="shared" si="563"/>
        <v>126</v>
      </c>
      <c r="O368" s="10">
        <f t="shared" si="563"/>
        <v>0</v>
      </c>
      <c r="P368" s="10">
        <f t="shared" si="563"/>
        <v>0</v>
      </c>
      <c r="Q368" s="10">
        <f t="shared" si="563"/>
        <v>0</v>
      </c>
      <c r="R368" s="10">
        <f t="shared" si="563"/>
        <v>0</v>
      </c>
      <c r="S368" s="10">
        <f t="shared" si="563"/>
        <v>0</v>
      </c>
      <c r="T368" s="10">
        <f t="shared" si="562"/>
        <v>378</v>
      </c>
      <c r="U368" s="5"/>
      <c r="V368" s="30"/>
      <c r="X368" s="314"/>
      <c r="Y368" s="1"/>
      <c r="Z368" s="1"/>
      <c r="AA368" s="1"/>
      <c r="AB368" s="1"/>
      <c r="AC368" s="1"/>
      <c r="AD368" s="1"/>
      <c r="AE368" s="1"/>
      <c r="AF368" s="1"/>
      <c r="AG368" s="1"/>
      <c r="AH368" s="1"/>
      <c r="AI368" s="1"/>
      <c r="AJ368" s="1"/>
      <c r="AK368" s="1"/>
      <c r="AL368" s="1"/>
      <c r="AM368" s="1"/>
    </row>
    <row r="369" spans="2:39" ht="15" customHeight="1" x14ac:dyDescent="0.25">
      <c r="B369" s="29"/>
      <c r="C369" s="29"/>
      <c r="G369" s="100" t="s">
        <v>44</v>
      </c>
      <c r="H369" s="10">
        <f>H262</f>
        <v>0</v>
      </c>
      <c r="I369" s="10">
        <f t="shared" ref="I369:S369" si="564">I262</f>
        <v>0</v>
      </c>
      <c r="J369" s="10">
        <f t="shared" si="564"/>
        <v>0</v>
      </c>
      <c r="K369" s="10">
        <f t="shared" si="564"/>
        <v>0</v>
      </c>
      <c r="L369" s="10">
        <f t="shared" si="564"/>
        <v>0</v>
      </c>
      <c r="M369" s="10">
        <f t="shared" si="564"/>
        <v>0</v>
      </c>
      <c r="N369" s="10">
        <f t="shared" si="564"/>
        <v>0</v>
      </c>
      <c r="O369" s="10">
        <f t="shared" si="564"/>
        <v>0</v>
      </c>
      <c r="P369" s="10">
        <f t="shared" si="564"/>
        <v>0</v>
      </c>
      <c r="Q369" s="10">
        <f t="shared" si="564"/>
        <v>0</v>
      </c>
      <c r="R369" s="10">
        <f t="shared" si="564"/>
        <v>0</v>
      </c>
      <c r="S369" s="10">
        <f t="shared" si="564"/>
        <v>0</v>
      </c>
      <c r="T369" s="10">
        <f t="shared" si="562"/>
        <v>0</v>
      </c>
      <c r="U369" s="5"/>
      <c r="V369" s="30"/>
      <c r="X369" s="314"/>
      <c r="Y369" s="1"/>
      <c r="Z369" s="1"/>
      <c r="AA369" s="1"/>
      <c r="AB369" s="1"/>
      <c r="AC369" s="1"/>
      <c r="AD369" s="1"/>
      <c r="AE369" s="1"/>
      <c r="AF369" s="1"/>
      <c r="AG369" s="1"/>
      <c r="AH369" s="1"/>
      <c r="AI369" s="1"/>
      <c r="AJ369" s="1"/>
      <c r="AK369" s="1"/>
      <c r="AL369" s="1"/>
      <c r="AM369" s="1"/>
    </row>
    <row r="370" spans="2:39" ht="15" customHeight="1" x14ac:dyDescent="0.25">
      <c r="B370" s="29"/>
      <c r="C370" s="29"/>
      <c r="G370" s="100" t="s">
        <v>45</v>
      </c>
      <c r="H370" s="10">
        <f>H282</f>
        <v>0</v>
      </c>
      <c r="I370" s="10">
        <f t="shared" ref="I370:S370" si="565">I282</f>
        <v>0</v>
      </c>
      <c r="J370" s="10">
        <f t="shared" si="565"/>
        <v>0</v>
      </c>
      <c r="K370" s="10">
        <f t="shared" si="565"/>
        <v>0</v>
      </c>
      <c r="L370" s="10">
        <f t="shared" si="565"/>
        <v>0</v>
      </c>
      <c r="M370" s="10">
        <f t="shared" si="565"/>
        <v>0</v>
      </c>
      <c r="N370" s="10">
        <f t="shared" si="565"/>
        <v>0</v>
      </c>
      <c r="O370" s="10">
        <f t="shared" si="565"/>
        <v>0</v>
      </c>
      <c r="P370" s="10">
        <f t="shared" si="565"/>
        <v>0</v>
      </c>
      <c r="Q370" s="10">
        <f t="shared" si="565"/>
        <v>0</v>
      </c>
      <c r="R370" s="10">
        <f t="shared" si="565"/>
        <v>0</v>
      </c>
      <c r="S370" s="10">
        <f t="shared" si="565"/>
        <v>0</v>
      </c>
      <c r="T370" s="10">
        <f t="shared" si="562"/>
        <v>0</v>
      </c>
      <c r="U370" s="5"/>
      <c r="V370" s="30"/>
      <c r="X370" s="314"/>
      <c r="Y370" s="1"/>
      <c r="Z370" s="1"/>
      <c r="AA370" s="1"/>
      <c r="AB370" s="1"/>
      <c r="AC370" s="1"/>
      <c r="AD370" s="1"/>
      <c r="AE370" s="1"/>
      <c r="AF370" s="1"/>
      <c r="AG370" s="1"/>
      <c r="AH370" s="1"/>
      <c r="AI370" s="1"/>
      <c r="AJ370" s="1"/>
      <c r="AK370" s="1"/>
      <c r="AL370" s="1"/>
      <c r="AM370" s="1"/>
    </row>
    <row r="371" spans="2:39" ht="15" customHeight="1" x14ac:dyDescent="0.25">
      <c r="B371" s="29"/>
      <c r="C371" s="29"/>
      <c r="G371" s="100" t="s">
        <v>46</v>
      </c>
      <c r="H371" s="10">
        <f>H302</f>
        <v>0</v>
      </c>
      <c r="I371" s="10">
        <f t="shared" ref="I371:S371" si="566">I302</f>
        <v>0</v>
      </c>
      <c r="J371" s="10">
        <f t="shared" si="566"/>
        <v>0</v>
      </c>
      <c r="K371" s="10">
        <f t="shared" si="566"/>
        <v>0</v>
      </c>
      <c r="L371" s="10">
        <f t="shared" si="566"/>
        <v>0</v>
      </c>
      <c r="M371" s="10">
        <f t="shared" si="566"/>
        <v>0</v>
      </c>
      <c r="N371" s="10">
        <f t="shared" si="566"/>
        <v>0</v>
      </c>
      <c r="O371" s="10">
        <f t="shared" si="566"/>
        <v>0</v>
      </c>
      <c r="P371" s="10">
        <f t="shared" si="566"/>
        <v>0</v>
      </c>
      <c r="Q371" s="10">
        <f t="shared" si="566"/>
        <v>0</v>
      </c>
      <c r="R371" s="10">
        <f t="shared" si="566"/>
        <v>0</v>
      </c>
      <c r="S371" s="10">
        <f t="shared" si="566"/>
        <v>0</v>
      </c>
      <c r="T371" s="10">
        <f t="shared" si="562"/>
        <v>0</v>
      </c>
      <c r="U371" s="5"/>
      <c r="V371" s="30"/>
      <c r="X371" s="314"/>
      <c r="Y371" s="1"/>
      <c r="Z371" s="1"/>
      <c r="AA371" s="1"/>
      <c r="AB371" s="1"/>
      <c r="AC371" s="1"/>
      <c r="AD371" s="1"/>
      <c r="AE371" s="1"/>
      <c r="AF371" s="1"/>
      <c r="AG371" s="1"/>
      <c r="AH371" s="1"/>
      <c r="AI371" s="1"/>
      <c r="AJ371" s="1"/>
      <c r="AK371" s="1"/>
      <c r="AL371" s="1"/>
      <c r="AM371" s="1"/>
    </row>
    <row r="372" spans="2:39" ht="15" customHeight="1" x14ac:dyDescent="0.25">
      <c r="B372" s="29"/>
      <c r="C372" s="29"/>
      <c r="G372" s="100" t="s">
        <v>47</v>
      </c>
      <c r="H372" s="10">
        <f>H322</f>
        <v>0</v>
      </c>
      <c r="I372" s="10">
        <f t="shared" ref="I372:S372" si="567">I322</f>
        <v>0</v>
      </c>
      <c r="J372" s="10">
        <f t="shared" si="567"/>
        <v>0</v>
      </c>
      <c r="K372" s="10">
        <f t="shared" si="567"/>
        <v>0</v>
      </c>
      <c r="L372" s="10">
        <f t="shared" si="567"/>
        <v>0</v>
      </c>
      <c r="M372" s="10">
        <f t="shared" si="567"/>
        <v>0</v>
      </c>
      <c r="N372" s="10">
        <f t="shared" si="567"/>
        <v>0</v>
      </c>
      <c r="O372" s="10">
        <f t="shared" si="567"/>
        <v>0</v>
      </c>
      <c r="P372" s="10">
        <f t="shared" si="567"/>
        <v>0</v>
      </c>
      <c r="Q372" s="10">
        <f t="shared" si="567"/>
        <v>0</v>
      </c>
      <c r="R372" s="10">
        <f t="shared" si="567"/>
        <v>0</v>
      </c>
      <c r="S372" s="10">
        <f t="shared" si="567"/>
        <v>0</v>
      </c>
      <c r="T372" s="10">
        <f t="shared" si="562"/>
        <v>0</v>
      </c>
      <c r="U372" s="5"/>
      <c r="V372" s="30"/>
      <c r="X372" s="314"/>
      <c r="Y372" s="1"/>
      <c r="Z372" s="1"/>
      <c r="AA372" s="1"/>
      <c r="AB372" s="1"/>
      <c r="AC372" s="1"/>
      <c r="AD372" s="1"/>
      <c r="AE372" s="1"/>
      <c r="AF372" s="1"/>
      <c r="AG372" s="1"/>
      <c r="AH372" s="1"/>
      <c r="AI372" s="1"/>
      <c r="AJ372" s="1"/>
      <c r="AK372" s="1"/>
      <c r="AL372" s="1"/>
      <c r="AM372" s="1"/>
    </row>
    <row r="373" spans="2:39" ht="15" customHeight="1" x14ac:dyDescent="0.25">
      <c r="B373" s="29"/>
      <c r="C373" s="29"/>
      <c r="G373" s="100" t="s">
        <v>48</v>
      </c>
      <c r="H373" s="10">
        <f>H342</f>
        <v>0</v>
      </c>
      <c r="I373" s="10">
        <f t="shared" ref="I373:S373" si="568">I342</f>
        <v>0</v>
      </c>
      <c r="J373" s="10">
        <f t="shared" si="568"/>
        <v>0</v>
      </c>
      <c r="K373" s="10">
        <f t="shared" si="568"/>
        <v>0</v>
      </c>
      <c r="L373" s="10">
        <f t="shared" si="568"/>
        <v>0</v>
      </c>
      <c r="M373" s="10">
        <f t="shared" si="568"/>
        <v>0</v>
      </c>
      <c r="N373" s="10">
        <f t="shared" si="568"/>
        <v>0</v>
      </c>
      <c r="O373" s="10">
        <f t="shared" si="568"/>
        <v>0</v>
      </c>
      <c r="P373" s="10">
        <f t="shared" si="568"/>
        <v>0</v>
      </c>
      <c r="Q373" s="10">
        <f t="shared" si="568"/>
        <v>0</v>
      </c>
      <c r="R373" s="10">
        <f t="shared" si="568"/>
        <v>0</v>
      </c>
      <c r="S373" s="10">
        <f t="shared" si="568"/>
        <v>0</v>
      </c>
      <c r="T373" s="10">
        <f t="shared" si="562"/>
        <v>0</v>
      </c>
      <c r="U373" s="5"/>
      <c r="V373" s="30"/>
      <c r="X373" s="314"/>
      <c r="Y373" s="1"/>
      <c r="Z373" s="1"/>
      <c r="AA373" s="1"/>
      <c r="AB373" s="1"/>
      <c r="AC373" s="1"/>
      <c r="AD373" s="1"/>
      <c r="AE373" s="1"/>
      <c r="AF373" s="1"/>
      <c r="AG373" s="1"/>
      <c r="AH373" s="1"/>
      <c r="AI373" s="1"/>
      <c r="AJ373" s="1"/>
      <c r="AK373" s="1"/>
      <c r="AL373" s="1"/>
      <c r="AM373" s="1"/>
    </row>
    <row r="374" spans="2:39" ht="15" customHeight="1" x14ac:dyDescent="0.25">
      <c r="B374" s="29"/>
      <c r="C374" s="29"/>
      <c r="G374" s="100" t="s">
        <v>49</v>
      </c>
      <c r="H374" s="10">
        <f>H362</f>
        <v>0</v>
      </c>
      <c r="I374" s="10">
        <f t="shared" ref="I374:S374" si="569">I362</f>
        <v>0</v>
      </c>
      <c r="J374" s="10">
        <f t="shared" si="569"/>
        <v>0</v>
      </c>
      <c r="K374" s="10">
        <f t="shared" si="569"/>
        <v>0</v>
      </c>
      <c r="L374" s="10">
        <f t="shared" si="569"/>
        <v>0</v>
      </c>
      <c r="M374" s="10">
        <f t="shared" si="569"/>
        <v>0</v>
      </c>
      <c r="N374" s="10">
        <f t="shared" si="569"/>
        <v>0</v>
      </c>
      <c r="O374" s="10">
        <f t="shared" si="569"/>
        <v>0</v>
      </c>
      <c r="P374" s="10">
        <f t="shared" si="569"/>
        <v>0</v>
      </c>
      <c r="Q374" s="10">
        <f t="shared" si="569"/>
        <v>0</v>
      </c>
      <c r="R374" s="10">
        <f t="shared" si="569"/>
        <v>0</v>
      </c>
      <c r="S374" s="10">
        <f t="shared" si="569"/>
        <v>0</v>
      </c>
      <c r="T374" s="10">
        <f t="shared" si="562"/>
        <v>0</v>
      </c>
      <c r="U374" s="5"/>
      <c r="V374" s="30"/>
      <c r="X374" s="314"/>
      <c r="Y374" s="1"/>
      <c r="Z374" s="1"/>
      <c r="AA374" s="1"/>
      <c r="AB374" s="1"/>
      <c r="AC374" s="1"/>
      <c r="AD374" s="1"/>
      <c r="AE374" s="1"/>
      <c r="AF374" s="1"/>
      <c r="AG374" s="1"/>
      <c r="AH374" s="1"/>
      <c r="AI374" s="1"/>
      <c r="AJ374" s="1"/>
      <c r="AK374" s="1"/>
      <c r="AL374" s="1"/>
      <c r="AM374" s="1"/>
    </row>
    <row r="375" spans="2:39" ht="15" customHeight="1" x14ac:dyDescent="0.25">
      <c r="B375" s="29"/>
      <c r="C375" s="29"/>
      <c r="H375" s="5"/>
      <c r="I375" s="5"/>
      <c r="J375" s="5"/>
      <c r="K375" s="5"/>
      <c r="L375" s="5"/>
      <c r="M375" s="5"/>
      <c r="N375" s="5"/>
      <c r="O375" s="5"/>
      <c r="P375" s="5"/>
      <c r="Q375" s="5"/>
      <c r="R375" s="5"/>
      <c r="S375" s="5"/>
      <c r="T375" s="5"/>
      <c r="U375" s="5"/>
      <c r="V375" s="142" t="s">
        <v>167</v>
      </c>
      <c r="X375" s="314"/>
      <c r="Y375" s="1"/>
      <c r="Z375" s="1"/>
      <c r="AA375" s="1"/>
      <c r="AB375" s="1"/>
      <c r="AC375" s="1"/>
      <c r="AD375" s="1"/>
      <c r="AE375" s="1"/>
      <c r="AF375" s="1"/>
      <c r="AG375" s="1"/>
      <c r="AH375" s="1"/>
      <c r="AI375" s="1"/>
      <c r="AJ375" s="1"/>
      <c r="AK375" s="1"/>
      <c r="AL375" s="1"/>
      <c r="AM375" s="1"/>
    </row>
    <row r="376" spans="2:39" ht="15" customHeight="1" x14ac:dyDescent="0.25">
      <c r="B376" s="29"/>
      <c r="C376" s="29"/>
      <c r="G376" s="100" t="s">
        <v>105</v>
      </c>
      <c r="H376" s="10">
        <f>SUM(H219+H239+H259+H279+H299+H319+H339+H359)</f>
        <v>72</v>
      </c>
      <c r="I376" s="10">
        <f t="shared" ref="I376:S376" si="570">SUM(I219+I239+I259+I279+I299+I319+I339+I359)</f>
        <v>0</v>
      </c>
      <c r="J376" s="10">
        <f t="shared" si="570"/>
        <v>0</v>
      </c>
      <c r="K376" s="10">
        <f t="shared" si="570"/>
        <v>72</v>
      </c>
      <c r="L376" s="10">
        <f t="shared" si="570"/>
        <v>0</v>
      </c>
      <c r="M376" s="10">
        <f t="shared" si="570"/>
        <v>0</v>
      </c>
      <c r="N376" s="10">
        <f t="shared" si="570"/>
        <v>72</v>
      </c>
      <c r="O376" s="10">
        <f t="shared" si="570"/>
        <v>0</v>
      </c>
      <c r="P376" s="10">
        <f t="shared" si="570"/>
        <v>0</v>
      </c>
      <c r="Q376" s="10">
        <f t="shared" si="570"/>
        <v>0</v>
      </c>
      <c r="R376" s="10">
        <f t="shared" si="570"/>
        <v>0</v>
      </c>
      <c r="S376" s="10">
        <f t="shared" si="570"/>
        <v>0</v>
      </c>
      <c r="T376" s="10">
        <f t="shared" ref="T376" si="571">SUM(H376:S376)</f>
        <v>216</v>
      </c>
      <c r="U376" s="5"/>
      <c r="V376" s="143" t="s">
        <v>168</v>
      </c>
      <c r="X376" s="314"/>
      <c r="Y376" s="1"/>
      <c r="Z376" s="1"/>
      <c r="AA376" s="1"/>
      <c r="AB376" s="1"/>
      <c r="AC376" s="1"/>
      <c r="AD376" s="1"/>
      <c r="AE376" s="1"/>
      <c r="AF376" s="1"/>
      <c r="AG376" s="1"/>
      <c r="AH376" s="1"/>
      <c r="AI376" s="1"/>
      <c r="AJ376" s="1"/>
      <c r="AK376" s="1"/>
      <c r="AL376" s="1"/>
      <c r="AM376" s="1"/>
    </row>
    <row r="377" spans="2:39" ht="15" customHeight="1" x14ac:dyDescent="0.25">
      <c r="B377" s="29"/>
      <c r="C377" s="29"/>
      <c r="G377" s="106" t="s">
        <v>112</v>
      </c>
      <c r="H377" s="10">
        <f>SUM(H220+H240+H260+H280+H300+H320+H340+H360)</f>
        <v>108</v>
      </c>
      <c r="I377" s="10">
        <f>SUM(I220+I240+I260+I280+I300+I320+I340+I360)</f>
        <v>0</v>
      </c>
      <c r="J377" s="10">
        <f t="shared" ref="J377:S377" si="572">SUM(J220+J240+J260+J280+J300+J320+J340+J360)</f>
        <v>0</v>
      </c>
      <c r="K377" s="10">
        <f t="shared" si="572"/>
        <v>108</v>
      </c>
      <c r="L377" s="10">
        <f t="shared" si="572"/>
        <v>0</v>
      </c>
      <c r="M377" s="10">
        <f t="shared" si="572"/>
        <v>0</v>
      </c>
      <c r="N377" s="10">
        <f t="shared" si="572"/>
        <v>108</v>
      </c>
      <c r="O377" s="10">
        <f t="shared" si="572"/>
        <v>0</v>
      </c>
      <c r="P377" s="10">
        <f t="shared" si="572"/>
        <v>0</v>
      </c>
      <c r="Q377" s="10">
        <f t="shared" si="572"/>
        <v>0</v>
      </c>
      <c r="R377" s="10">
        <f t="shared" si="572"/>
        <v>0</v>
      </c>
      <c r="S377" s="10">
        <f t="shared" si="572"/>
        <v>0</v>
      </c>
      <c r="T377" s="10">
        <f>SUM(H377:S377)</f>
        <v>324</v>
      </c>
      <c r="U377" s="5"/>
      <c r="V377" s="144">
        <f>'C Staff Rates &amp; Roles'!$L$14*'B Contact Hours'!$G$4</f>
        <v>2700</v>
      </c>
      <c r="X377" s="314"/>
      <c r="Y377" s="1"/>
      <c r="Z377" s="1"/>
      <c r="AA377" s="1"/>
      <c r="AB377" s="1"/>
      <c r="AC377" s="1"/>
      <c r="AD377" s="1"/>
      <c r="AE377" s="1"/>
      <c r="AF377" s="1"/>
      <c r="AG377" s="1"/>
      <c r="AH377" s="1"/>
      <c r="AI377" s="1"/>
      <c r="AJ377" s="1"/>
      <c r="AK377" s="1"/>
      <c r="AL377" s="1"/>
      <c r="AM377" s="1"/>
    </row>
    <row r="378" spans="2:39" ht="15" customHeight="1" x14ac:dyDescent="0.25">
      <c r="B378" s="29"/>
      <c r="C378" s="29"/>
      <c r="G378" s="100" t="s">
        <v>111</v>
      </c>
      <c r="H378" s="10">
        <f>SUM(H221+H241+H261+H281+H301+H321+H341+H361)</f>
        <v>72</v>
      </c>
      <c r="I378" s="10">
        <f t="shared" ref="I378:S378" si="573">SUM(I221+I241+I261+I281+I301+I321+I341+I361)</f>
        <v>0</v>
      </c>
      <c r="J378" s="10">
        <f t="shared" si="573"/>
        <v>0</v>
      </c>
      <c r="K378" s="10">
        <f t="shared" si="573"/>
        <v>72</v>
      </c>
      <c r="L378" s="10">
        <f t="shared" si="573"/>
        <v>0</v>
      </c>
      <c r="M378" s="10">
        <f t="shared" si="573"/>
        <v>0</v>
      </c>
      <c r="N378" s="10">
        <f t="shared" si="573"/>
        <v>72</v>
      </c>
      <c r="O378" s="10">
        <f t="shared" si="573"/>
        <v>0</v>
      </c>
      <c r="P378" s="10">
        <f t="shared" si="573"/>
        <v>0</v>
      </c>
      <c r="Q378" s="10">
        <f t="shared" si="573"/>
        <v>0</v>
      </c>
      <c r="R378" s="10">
        <f t="shared" si="573"/>
        <v>0</v>
      </c>
      <c r="S378" s="10">
        <f t="shared" si="573"/>
        <v>0</v>
      </c>
      <c r="T378" s="10">
        <f>SUM(H378:S378)</f>
        <v>216</v>
      </c>
      <c r="U378" s="5"/>
      <c r="V378" s="30"/>
      <c r="X378" s="314"/>
      <c r="Y378" s="1"/>
      <c r="Z378" s="1"/>
      <c r="AA378" s="1"/>
      <c r="AB378" s="1"/>
      <c r="AC378" s="1"/>
      <c r="AD378" s="1"/>
      <c r="AE378" s="1"/>
      <c r="AF378" s="1"/>
      <c r="AG378" s="1"/>
      <c r="AH378" s="1"/>
      <c r="AI378" s="1"/>
      <c r="AJ378" s="1"/>
      <c r="AK378" s="1"/>
      <c r="AL378" s="1"/>
      <c r="AM378" s="1"/>
    </row>
    <row r="379" spans="2:39" x14ac:dyDescent="0.25">
      <c r="B379" s="29"/>
      <c r="C379" s="29"/>
      <c r="G379" s="100" t="s">
        <v>3</v>
      </c>
      <c r="H379" s="10">
        <f>SUM(H376:H378)</f>
        <v>252</v>
      </c>
      <c r="I379" s="10">
        <f t="shared" ref="I379" si="574">SUM(I376:I378)</f>
        <v>0</v>
      </c>
      <c r="J379" s="10">
        <f t="shared" ref="J379" si="575">SUM(J376:J378)</f>
        <v>0</v>
      </c>
      <c r="K379" s="10">
        <f t="shared" ref="K379" si="576">SUM(K376:K378)</f>
        <v>252</v>
      </c>
      <c r="L379" s="10">
        <f t="shared" ref="L379" si="577">SUM(L376:L378)</f>
        <v>0</v>
      </c>
      <c r="M379" s="10">
        <f t="shared" ref="M379" si="578">SUM(M376:M378)</f>
        <v>0</v>
      </c>
      <c r="N379" s="10">
        <f t="shared" ref="N379" si="579">SUM(N376:N378)</f>
        <v>252</v>
      </c>
      <c r="O379" s="10">
        <f t="shared" ref="O379" si="580">SUM(O376:O378)</f>
        <v>0</v>
      </c>
      <c r="P379" s="10">
        <f t="shared" ref="P379" si="581">SUM(P376:P378)</f>
        <v>0</v>
      </c>
      <c r="Q379" s="10">
        <f t="shared" ref="Q379" si="582">SUM(Q376:Q378)</f>
        <v>0</v>
      </c>
      <c r="R379" s="10">
        <f t="shared" ref="R379" si="583">SUM(R376:R378)</f>
        <v>0</v>
      </c>
      <c r="S379" s="10">
        <f t="shared" ref="S379" si="584">SUM(S376:S378)</f>
        <v>0</v>
      </c>
      <c r="T379" s="104">
        <f>SUM(T376:T378)</f>
        <v>756</v>
      </c>
      <c r="U379" s="105"/>
      <c r="V379" s="145">
        <f>T379/V377</f>
        <v>0.28000000000000003</v>
      </c>
      <c r="X379" s="314"/>
      <c r="Y379" s="1"/>
      <c r="Z379" s="1"/>
      <c r="AA379" s="1"/>
      <c r="AB379" s="1"/>
      <c r="AC379" s="1"/>
      <c r="AD379" s="1"/>
      <c r="AE379" s="1"/>
      <c r="AF379" s="1"/>
      <c r="AG379" s="1"/>
      <c r="AH379" s="1"/>
      <c r="AI379" s="1"/>
      <c r="AJ379" s="1"/>
      <c r="AK379" s="1"/>
      <c r="AL379" s="1"/>
      <c r="AM379" s="1"/>
    </row>
    <row r="380" spans="2:39" ht="15.75" thickBot="1" x14ac:dyDescent="0.3">
      <c r="B380" s="29"/>
      <c r="C380" s="31"/>
      <c r="D380" s="32"/>
      <c r="E380" s="32"/>
      <c r="F380" s="32"/>
      <c r="G380" s="32"/>
      <c r="H380" s="32"/>
      <c r="I380" s="32"/>
      <c r="J380" s="32"/>
      <c r="K380" s="32"/>
      <c r="L380" s="32"/>
      <c r="M380" s="32"/>
      <c r="N380" s="32"/>
      <c r="O380" s="32"/>
      <c r="P380" s="32"/>
      <c r="Q380" s="32"/>
      <c r="R380" s="32"/>
      <c r="S380" s="32"/>
      <c r="T380" s="32"/>
      <c r="U380" s="32"/>
      <c r="V380" s="33"/>
      <c r="X380" s="314"/>
      <c r="Y380" s="1"/>
      <c r="Z380" s="1"/>
      <c r="AA380" s="1"/>
      <c r="AB380" s="1"/>
      <c r="AC380" s="1"/>
      <c r="AD380" s="1"/>
      <c r="AE380" s="1"/>
      <c r="AF380" s="1"/>
      <c r="AG380" s="1"/>
      <c r="AH380" s="1"/>
      <c r="AI380" s="1"/>
      <c r="AJ380" s="1"/>
      <c r="AK380" s="1"/>
      <c r="AL380" s="1"/>
      <c r="AM380" s="1"/>
    </row>
    <row r="381" spans="2:39" ht="15.75" thickBot="1" x14ac:dyDescent="0.3">
      <c r="B381" s="31"/>
      <c r="C381" s="32"/>
      <c r="D381" s="32"/>
      <c r="E381" s="32"/>
      <c r="F381" s="32"/>
      <c r="G381" s="32"/>
      <c r="H381" s="32"/>
      <c r="I381" s="32"/>
      <c r="J381" s="32"/>
      <c r="K381" s="32"/>
      <c r="L381" s="32"/>
      <c r="M381" s="32"/>
      <c r="N381" s="32"/>
      <c r="O381" s="32"/>
      <c r="P381" s="32"/>
      <c r="Q381" s="32"/>
      <c r="R381" s="32"/>
      <c r="S381" s="32"/>
      <c r="T381" s="32"/>
      <c r="U381" s="32"/>
      <c r="V381" s="32"/>
      <c r="W381" s="32"/>
      <c r="X381" s="328"/>
      <c r="Y381" s="1"/>
      <c r="Z381" s="1"/>
      <c r="AA381" s="1"/>
      <c r="AB381" s="1"/>
      <c r="AC381" s="1"/>
      <c r="AD381" s="1"/>
      <c r="AE381" s="1"/>
      <c r="AF381" s="1"/>
      <c r="AG381" s="1"/>
      <c r="AH381" s="1"/>
      <c r="AI381" s="1"/>
      <c r="AJ381" s="1"/>
      <c r="AK381" s="1"/>
      <c r="AL381" s="1"/>
      <c r="AM381" s="1"/>
    </row>
    <row r="382" spans="2:39" x14ac:dyDescent="0.25">
      <c r="B382" s="34"/>
      <c r="C382" s="27"/>
      <c r="D382" s="27"/>
      <c r="E382" s="27"/>
      <c r="F382" s="27"/>
      <c r="G382" s="27"/>
      <c r="H382" s="27"/>
      <c r="I382" s="27"/>
      <c r="J382" s="27"/>
      <c r="K382" s="27"/>
      <c r="L382" s="27"/>
      <c r="M382" s="27"/>
      <c r="N382" s="27"/>
      <c r="O382" s="27"/>
      <c r="P382" s="27"/>
      <c r="Q382" s="27"/>
      <c r="R382" s="27"/>
      <c r="S382" s="27"/>
      <c r="T382" s="27"/>
      <c r="U382" s="27"/>
      <c r="V382" s="27"/>
      <c r="W382" s="27"/>
      <c r="X382" s="312"/>
      <c r="Y382" s="1"/>
      <c r="Z382" s="1"/>
      <c r="AA382" s="1"/>
      <c r="AB382" s="1"/>
      <c r="AC382" s="1"/>
      <c r="AD382" s="1"/>
      <c r="AE382" s="1"/>
      <c r="AF382" s="1"/>
      <c r="AG382" s="1"/>
      <c r="AH382" s="1"/>
      <c r="AI382" s="1"/>
      <c r="AJ382" s="1"/>
      <c r="AK382" s="1"/>
      <c r="AL382" s="1"/>
      <c r="AM382" s="1"/>
    </row>
    <row r="383" spans="2:39" ht="26.25" customHeight="1" x14ac:dyDescent="0.3">
      <c r="B383" s="29"/>
      <c r="C383" s="324">
        <v>3</v>
      </c>
      <c r="G383" s="23" t="s">
        <v>98</v>
      </c>
      <c r="I383" s="412" t="s">
        <v>170</v>
      </c>
      <c r="J383" s="413"/>
      <c r="K383" s="413"/>
      <c r="L383" s="413"/>
      <c r="M383" s="413"/>
      <c r="N383" s="413"/>
      <c r="O383" s="413"/>
      <c r="P383" s="413"/>
      <c r="Q383" s="413"/>
      <c r="R383" s="413"/>
      <c r="S383" s="413"/>
      <c r="T383" s="414"/>
      <c r="U383" s="325"/>
      <c r="X383" s="314"/>
      <c r="Y383" s="1"/>
      <c r="Z383" s="1"/>
      <c r="AA383" s="1"/>
      <c r="AB383" s="1"/>
      <c r="AC383" s="1"/>
      <c r="AD383" s="1"/>
      <c r="AE383" s="1"/>
      <c r="AF383" s="1"/>
      <c r="AG383" s="1"/>
      <c r="AH383" s="1"/>
      <c r="AI383" s="1"/>
      <c r="AJ383" s="1"/>
      <c r="AK383" s="1"/>
      <c r="AL383" s="1"/>
      <c r="AM383" s="1"/>
    </row>
    <row r="384" spans="2:39" ht="18.75" x14ac:dyDescent="0.3">
      <c r="B384" s="29"/>
      <c r="G384" s="23"/>
      <c r="I384" s="310"/>
      <c r="J384" s="113"/>
      <c r="K384" s="325"/>
      <c r="L384" s="325"/>
      <c r="M384" s="325"/>
      <c r="N384" s="113"/>
      <c r="O384" s="325"/>
      <c r="P384" s="325"/>
      <c r="Q384" s="325"/>
      <c r="R384" s="113"/>
      <c r="S384" s="325"/>
      <c r="T384" s="325"/>
      <c r="U384" s="325"/>
      <c r="X384" s="314"/>
      <c r="Y384" s="1"/>
      <c r="Z384" s="1"/>
      <c r="AA384" s="1"/>
      <c r="AB384" s="1"/>
      <c r="AC384" s="1"/>
      <c r="AD384" s="1"/>
      <c r="AE384" s="1"/>
      <c r="AF384" s="1"/>
      <c r="AG384" s="1"/>
      <c r="AH384" s="1"/>
      <c r="AI384" s="1"/>
      <c r="AJ384" s="1"/>
      <c r="AK384" s="1"/>
      <c r="AL384" s="1"/>
      <c r="AM384" s="1"/>
    </row>
    <row r="385" spans="2:39" ht="18.75" x14ac:dyDescent="0.3">
      <c r="B385" s="29"/>
      <c r="G385" s="23" t="str">
        <f>G10</f>
        <v>&lt;Skills coach&gt;</v>
      </c>
      <c r="I385" s="94" t="s">
        <v>109</v>
      </c>
      <c r="J385" s="112">
        <f>$O$10</f>
        <v>15</v>
      </c>
      <c r="K385" s="94"/>
      <c r="M385" s="94" t="s">
        <v>95</v>
      </c>
      <c r="N385" s="20">
        <f>$P$10</f>
        <v>1</v>
      </c>
      <c r="P385" t="s">
        <v>110</v>
      </c>
      <c r="R385" s="121">
        <f>$Q$10</f>
        <v>1</v>
      </c>
      <c r="X385" s="314"/>
      <c r="Y385" s="1"/>
      <c r="Z385" s="1"/>
      <c r="AA385" s="1"/>
      <c r="AB385" s="1"/>
      <c r="AC385" s="1"/>
      <c r="AD385" s="1"/>
      <c r="AE385" s="1"/>
      <c r="AF385" s="1"/>
      <c r="AG385" s="1"/>
      <c r="AH385" s="1"/>
      <c r="AI385" s="1"/>
      <c r="AJ385" s="1"/>
      <c r="AK385" s="1"/>
      <c r="AL385" s="1"/>
      <c r="AM385" s="1"/>
    </row>
    <row r="386" spans="2:39" x14ac:dyDescent="0.25">
      <c r="B386" s="29"/>
      <c r="X386" s="314"/>
      <c r="Y386" s="1"/>
      <c r="Z386" s="1"/>
      <c r="AA386" s="1"/>
      <c r="AB386" s="1"/>
      <c r="AC386" s="1"/>
      <c r="AD386" s="1"/>
      <c r="AE386" s="1"/>
      <c r="AF386" s="1"/>
      <c r="AG386" s="1"/>
      <c r="AH386" s="1"/>
      <c r="AI386" s="1"/>
      <c r="AJ386" s="1"/>
      <c r="AK386" s="1"/>
      <c r="AL386" s="1"/>
      <c r="AM386" s="1"/>
    </row>
    <row r="387" spans="2:39" ht="18.75" x14ac:dyDescent="0.3">
      <c r="B387" s="29"/>
      <c r="E387" s="23" t="s">
        <v>39</v>
      </c>
      <c r="G387" s="101" t="s">
        <v>104</v>
      </c>
      <c r="H387" t="s">
        <v>96</v>
      </c>
      <c r="X387" s="314"/>
      <c r="Y387" s="1"/>
      <c r="Z387" s="1"/>
      <c r="AA387" s="1"/>
      <c r="AB387" s="1"/>
      <c r="AC387" s="1"/>
      <c r="AD387" s="1"/>
      <c r="AE387" s="1"/>
      <c r="AF387" s="1"/>
      <c r="AG387" s="1"/>
      <c r="AH387" s="1"/>
      <c r="AI387" s="1"/>
      <c r="AJ387" s="1"/>
      <c r="AK387" s="1"/>
      <c r="AL387" s="1"/>
      <c r="AM387" s="1"/>
    </row>
    <row r="388" spans="2:39" x14ac:dyDescent="0.25">
      <c r="B388" s="29"/>
      <c r="C388" s="353" t="s">
        <v>123</v>
      </c>
      <c r="D388" s="362"/>
      <c r="E388" s="362"/>
      <c r="F388" s="362"/>
      <c r="G388" s="362"/>
      <c r="H388" s="109" t="s">
        <v>91</v>
      </c>
      <c r="I388" s="109" t="s">
        <v>92</v>
      </c>
      <c r="J388" s="109" t="s">
        <v>93</v>
      </c>
      <c r="K388" s="109" t="s">
        <v>94</v>
      </c>
      <c r="L388" s="109" t="s">
        <v>83</v>
      </c>
      <c r="M388" s="109" t="s">
        <v>84</v>
      </c>
      <c r="N388" s="109" t="s">
        <v>85</v>
      </c>
      <c r="O388" s="109" t="s">
        <v>86</v>
      </c>
      <c r="P388" s="109" t="s">
        <v>87</v>
      </c>
      <c r="Q388" s="109" t="s">
        <v>88</v>
      </c>
      <c r="R388" s="109" t="s">
        <v>89</v>
      </c>
      <c r="S388" s="109" t="s">
        <v>90</v>
      </c>
      <c r="T388" s="109" t="s">
        <v>3</v>
      </c>
      <c r="U388" s="136"/>
      <c r="X388" s="314"/>
      <c r="Y388" s="1"/>
      <c r="Z388" s="1"/>
      <c r="AA388" s="1"/>
      <c r="AB388" s="1"/>
      <c r="AC388" s="1"/>
      <c r="AD388" s="1"/>
      <c r="AE388" s="1"/>
      <c r="AF388" s="1"/>
      <c r="AG388" s="1"/>
      <c r="AH388" s="1"/>
      <c r="AI388" s="1"/>
      <c r="AJ388" s="1"/>
      <c r="AK388" s="1"/>
      <c r="AL388" s="1"/>
      <c r="AM388" s="1"/>
    </row>
    <row r="389" spans="2:39" x14ac:dyDescent="0.25">
      <c r="B389" s="29"/>
      <c r="C389" s="411" t="str">
        <f>C206</f>
        <v>&lt;Insert Module / Unit 1&gt;</v>
      </c>
      <c r="D389" s="346"/>
      <c r="E389" s="346"/>
      <c r="F389" s="346"/>
      <c r="G389" s="346"/>
      <c r="H389" s="107">
        <v>12</v>
      </c>
      <c r="I389" s="108"/>
      <c r="J389" s="108"/>
      <c r="K389" s="108"/>
      <c r="L389" s="108"/>
      <c r="M389" s="108"/>
      <c r="N389" s="108"/>
      <c r="O389" s="108"/>
      <c r="P389" s="108"/>
      <c r="Q389" s="108"/>
      <c r="R389" s="108"/>
      <c r="S389" s="108"/>
      <c r="T389" s="10">
        <f t="shared" ref="T389:T400" si="585">SUM(H389:S389)</f>
        <v>12</v>
      </c>
      <c r="U389" s="5"/>
      <c r="X389" s="314"/>
      <c r="Y389" s="1"/>
      <c r="Z389" s="1"/>
      <c r="AA389" s="1"/>
      <c r="AB389" s="1"/>
      <c r="AC389" s="1"/>
      <c r="AD389" s="1"/>
      <c r="AE389" s="1"/>
      <c r="AF389" s="1"/>
      <c r="AG389" s="1"/>
      <c r="AH389" s="1"/>
      <c r="AI389" s="1"/>
      <c r="AJ389" s="1"/>
      <c r="AK389" s="1"/>
      <c r="AL389" s="1"/>
      <c r="AM389" s="1"/>
    </row>
    <row r="390" spans="2:39" x14ac:dyDescent="0.25">
      <c r="B390" s="29"/>
      <c r="C390" s="411" t="str">
        <f t="shared" ref="C390:C400" si="586">C207</f>
        <v>&lt;Insert Module / Unit 2&gt;</v>
      </c>
      <c r="D390" s="346"/>
      <c r="E390" s="346"/>
      <c r="F390" s="346"/>
      <c r="G390" s="346"/>
      <c r="H390" s="107">
        <v>12</v>
      </c>
      <c r="I390" s="108"/>
      <c r="J390" s="108"/>
      <c r="K390" s="108"/>
      <c r="L390" s="108"/>
      <c r="M390" s="108"/>
      <c r="N390" s="108"/>
      <c r="O390" s="108"/>
      <c r="P390" s="108"/>
      <c r="Q390" s="108"/>
      <c r="R390" s="108"/>
      <c r="S390" s="108"/>
      <c r="T390" s="10">
        <f t="shared" si="585"/>
        <v>12</v>
      </c>
      <c r="U390" s="5"/>
      <c r="X390" s="314"/>
      <c r="Y390" s="1"/>
      <c r="Z390" s="1"/>
      <c r="AA390" s="1"/>
      <c r="AB390" s="1"/>
      <c r="AC390" s="1"/>
      <c r="AD390" s="1"/>
      <c r="AE390" s="1"/>
      <c r="AF390" s="1"/>
      <c r="AG390" s="1"/>
      <c r="AH390" s="1"/>
      <c r="AI390" s="1"/>
      <c r="AJ390" s="1"/>
      <c r="AK390" s="1"/>
      <c r="AL390" s="1"/>
      <c r="AM390" s="1"/>
    </row>
    <row r="391" spans="2:39" x14ac:dyDescent="0.25">
      <c r="B391" s="29"/>
      <c r="C391" s="411" t="str">
        <f t="shared" si="586"/>
        <v>&lt;Insert Module / Unit 3&gt;</v>
      </c>
      <c r="D391" s="346"/>
      <c r="E391" s="346"/>
      <c r="F391" s="346"/>
      <c r="G391" s="346"/>
      <c r="H391" s="107">
        <v>12</v>
      </c>
      <c r="I391" s="108"/>
      <c r="J391" s="108"/>
      <c r="K391" s="108"/>
      <c r="L391" s="108"/>
      <c r="M391" s="108"/>
      <c r="N391" s="108"/>
      <c r="O391" s="108"/>
      <c r="P391" s="108"/>
      <c r="Q391" s="108"/>
      <c r="R391" s="108"/>
      <c r="S391" s="108"/>
      <c r="T391" s="10">
        <f t="shared" si="585"/>
        <v>12</v>
      </c>
      <c r="U391" s="5"/>
      <c r="X391" s="314"/>
      <c r="Y391" s="1"/>
      <c r="Z391" s="1"/>
      <c r="AA391" s="1"/>
      <c r="AB391" s="1"/>
      <c r="AC391" s="1"/>
      <c r="AD391" s="1"/>
      <c r="AE391" s="1"/>
      <c r="AF391" s="1"/>
      <c r="AG391" s="1"/>
      <c r="AH391" s="1"/>
      <c r="AI391" s="1"/>
      <c r="AJ391" s="1"/>
      <c r="AK391" s="1"/>
      <c r="AL391" s="1"/>
      <c r="AM391" s="1"/>
    </row>
    <row r="392" spans="2:39" x14ac:dyDescent="0.25">
      <c r="B392" s="29"/>
      <c r="C392" s="411" t="str">
        <f t="shared" si="586"/>
        <v>&lt;Insert Module / Unit 4&gt;</v>
      </c>
      <c r="D392" s="346"/>
      <c r="E392" s="346"/>
      <c r="F392" s="346"/>
      <c r="G392" s="346"/>
      <c r="H392" s="107"/>
      <c r="I392" s="108"/>
      <c r="J392" s="107"/>
      <c r="K392" s="107">
        <v>12</v>
      </c>
      <c r="L392" s="108"/>
      <c r="M392" s="108"/>
      <c r="N392" s="108"/>
      <c r="O392" s="108"/>
      <c r="P392" s="108"/>
      <c r="Q392" s="108"/>
      <c r="R392" s="108"/>
      <c r="S392" s="108"/>
      <c r="T392" s="10">
        <f t="shared" si="585"/>
        <v>12</v>
      </c>
      <c r="U392" s="5"/>
      <c r="X392" s="314"/>
      <c r="Y392" s="1"/>
      <c r="Z392" s="1"/>
      <c r="AA392" s="1"/>
      <c r="AB392" s="1"/>
      <c r="AC392" s="1"/>
      <c r="AD392" s="1"/>
      <c r="AE392" s="1"/>
      <c r="AF392" s="1"/>
      <c r="AG392" s="1"/>
      <c r="AH392" s="1"/>
      <c r="AI392" s="1"/>
      <c r="AJ392" s="1"/>
      <c r="AK392" s="1"/>
      <c r="AL392" s="1"/>
      <c r="AM392" s="1"/>
    </row>
    <row r="393" spans="2:39" x14ac:dyDescent="0.25">
      <c r="B393" s="29"/>
      <c r="C393" s="411" t="str">
        <f t="shared" si="586"/>
        <v>&lt;Insert Module / Unit 5&gt;</v>
      </c>
      <c r="D393" s="346"/>
      <c r="E393" s="346"/>
      <c r="F393" s="346"/>
      <c r="G393" s="346"/>
      <c r="H393" s="107"/>
      <c r="I393" s="108"/>
      <c r="J393" s="107"/>
      <c r="K393" s="107">
        <v>12</v>
      </c>
      <c r="L393" s="108"/>
      <c r="M393" s="108"/>
      <c r="N393" s="108"/>
      <c r="O393" s="108"/>
      <c r="P393" s="108"/>
      <c r="Q393" s="108"/>
      <c r="R393" s="108"/>
      <c r="S393" s="108"/>
      <c r="T393" s="10">
        <f t="shared" si="585"/>
        <v>12</v>
      </c>
      <c r="U393" s="5"/>
      <c r="X393" s="314"/>
      <c r="Y393" s="1"/>
      <c r="Z393" s="1"/>
      <c r="AA393" s="1"/>
      <c r="AB393" s="1"/>
      <c r="AC393" s="1"/>
      <c r="AD393" s="1"/>
      <c r="AE393" s="1"/>
      <c r="AF393" s="1"/>
      <c r="AG393" s="1"/>
      <c r="AH393" s="1"/>
      <c r="AI393" s="1"/>
      <c r="AJ393" s="1"/>
      <c r="AK393" s="1"/>
      <c r="AL393" s="1"/>
      <c r="AM393" s="1"/>
    </row>
    <row r="394" spans="2:39" x14ac:dyDescent="0.25">
      <c r="B394" s="29"/>
      <c r="C394" s="411" t="str">
        <f t="shared" si="586"/>
        <v>&lt;Insert Module / Unit 6&gt;</v>
      </c>
      <c r="D394" s="346"/>
      <c r="E394" s="346"/>
      <c r="F394" s="346"/>
      <c r="G394" s="346"/>
      <c r="H394" s="107"/>
      <c r="I394" s="108"/>
      <c r="J394" s="107"/>
      <c r="K394" s="107">
        <v>12</v>
      </c>
      <c r="L394" s="108"/>
      <c r="M394" s="108"/>
      <c r="N394" s="108"/>
      <c r="O394" s="108"/>
      <c r="P394" s="108"/>
      <c r="Q394" s="108"/>
      <c r="R394" s="108"/>
      <c r="S394" s="108"/>
      <c r="T394" s="10">
        <f t="shared" si="585"/>
        <v>12</v>
      </c>
      <c r="U394" s="5"/>
      <c r="X394" s="314"/>
      <c r="Y394" s="1"/>
      <c r="Z394" s="1"/>
      <c r="AA394" s="1"/>
      <c r="AB394" s="1"/>
      <c r="AC394" s="1"/>
      <c r="AD394" s="1"/>
      <c r="AE394" s="1"/>
      <c r="AF394" s="1"/>
      <c r="AG394" s="1"/>
      <c r="AH394" s="1"/>
      <c r="AI394" s="1"/>
      <c r="AJ394" s="1"/>
      <c r="AK394" s="1"/>
      <c r="AL394" s="1"/>
      <c r="AM394" s="1"/>
    </row>
    <row r="395" spans="2:39" x14ac:dyDescent="0.25">
      <c r="B395" s="29"/>
      <c r="C395" s="411" t="str">
        <f t="shared" si="586"/>
        <v>&lt;Insert Module / Unit 7&gt;</v>
      </c>
      <c r="D395" s="346"/>
      <c r="E395" s="346"/>
      <c r="F395" s="346"/>
      <c r="G395" s="346"/>
      <c r="H395" s="107"/>
      <c r="I395" s="108"/>
      <c r="J395" s="108"/>
      <c r="K395" s="108"/>
      <c r="L395" s="108"/>
      <c r="M395" s="108"/>
      <c r="N395" s="107">
        <v>12</v>
      </c>
      <c r="O395" s="108"/>
      <c r="P395" s="108"/>
      <c r="Q395" s="108"/>
      <c r="R395" s="108"/>
      <c r="S395" s="108"/>
      <c r="T395" s="10">
        <f t="shared" si="585"/>
        <v>12</v>
      </c>
      <c r="U395" s="5"/>
      <c r="X395" s="314"/>
      <c r="Y395" s="1"/>
      <c r="Z395" s="1"/>
      <c r="AA395" s="1"/>
      <c r="AB395" s="1"/>
      <c r="AC395" s="1"/>
      <c r="AD395" s="1"/>
      <c r="AE395" s="1"/>
      <c r="AF395" s="1"/>
      <c r="AG395" s="1"/>
      <c r="AH395" s="1"/>
      <c r="AI395" s="1"/>
      <c r="AJ395" s="1"/>
      <c r="AK395" s="1"/>
      <c r="AL395" s="1"/>
      <c r="AM395" s="1"/>
    </row>
    <row r="396" spans="2:39" x14ac:dyDescent="0.25">
      <c r="B396" s="29"/>
      <c r="C396" s="411" t="str">
        <f t="shared" si="586"/>
        <v>&lt;Insert Module / Unit 8&gt;</v>
      </c>
      <c r="D396" s="346"/>
      <c r="E396" s="346"/>
      <c r="F396" s="346"/>
      <c r="G396" s="346"/>
      <c r="H396" s="107"/>
      <c r="I396" s="108"/>
      <c r="J396" s="108"/>
      <c r="K396" s="108"/>
      <c r="L396" s="108"/>
      <c r="M396" s="108"/>
      <c r="N396" s="107">
        <v>12</v>
      </c>
      <c r="O396" s="108"/>
      <c r="P396" s="108"/>
      <c r="Q396" s="108"/>
      <c r="R396" s="108"/>
      <c r="S396" s="108"/>
      <c r="T396" s="10">
        <f t="shared" si="585"/>
        <v>12</v>
      </c>
      <c r="U396" s="5"/>
      <c r="X396" s="314"/>
      <c r="Y396" s="1"/>
      <c r="Z396" s="1"/>
      <c r="AA396" s="1"/>
      <c r="AB396" s="1"/>
      <c r="AC396" s="1"/>
      <c r="AD396" s="1"/>
      <c r="AE396" s="1"/>
      <c r="AF396" s="1"/>
      <c r="AG396" s="1"/>
      <c r="AH396" s="1"/>
      <c r="AI396" s="1"/>
      <c r="AJ396" s="1"/>
      <c r="AK396" s="1"/>
      <c r="AL396" s="1"/>
      <c r="AM396" s="1"/>
    </row>
    <row r="397" spans="2:39" x14ac:dyDescent="0.25">
      <c r="B397" s="29"/>
      <c r="C397" s="411" t="str">
        <f t="shared" si="586"/>
        <v>&lt;Insert Module / Unit 9&gt;</v>
      </c>
      <c r="D397" s="346"/>
      <c r="E397" s="346"/>
      <c r="F397" s="346"/>
      <c r="G397" s="346"/>
      <c r="H397" s="107"/>
      <c r="I397" s="108"/>
      <c r="J397" s="108"/>
      <c r="K397" s="108"/>
      <c r="L397" s="108"/>
      <c r="M397" s="108"/>
      <c r="N397" s="107">
        <v>12</v>
      </c>
      <c r="O397" s="108"/>
      <c r="P397" s="108"/>
      <c r="Q397" s="108"/>
      <c r="R397" s="108"/>
      <c r="S397" s="108"/>
      <c r="T397" s="10">
        <f t="shared" si="585"/>
        <v>12</v>
      </c>
      <c r="U397" s="5"/>
      <c r="X397" s="314"/>
      <c r="Y397" s="1"/>
      <c r="Z397" s="1"/>
      <c r="AA397" s="1"/>
      <c r="AB397" s="1"/>
      <c r="AC397" s="1"/>
      <c r="AD397" s="1"/>
      <c r="AE397" s="1"/>
      <c r="AF397" s="1"/>
      <c r="AG397" s="1"/>
      <c r="AH397" s="1"/>
      <c r="AI397" s="1"/>
      <c r="AJ397" s="1"/>
      <c r="AK397" s="1"/>
      <c r="AL397" s="1"/>
      <c r="AM397" s="1"/>
    </row>
    <row r="398" spans="2:39" x14ac:dyDescent="0.25">
      <c r="B398" s="29"/>
      <c r="C398" s="411" t="str">
        <f t="shared" si="586"/>
        <v>&lt;Insert Module / Unit 10&gt;</v>
      </c>
      <c r="D398" s="346"/>
      <c r="E398" s="346"/>
      <c r="F398" s="346"/>
      <c r="G398" s="346"/>
      <c r="H398" s="107"/>
      <c r="I398" s="108"/>
      <c r="J398" s="108"/>
      <c r="K398" s="108"/>
      <c r="L398" s="108"/>
      <c r="M398" s="108"/>
      <c r="N398" s="108"/>
      <c r="O398" s="108"/>
      <c r="P398" s="108"/>
      <c r="Q398" s="108"/>
      <c r="R398" s="108"/>
      <c r="S398" s="108"/>
      <c r="T398" s="10">
        <f t="shared" si="585"/>
        <v>0</v>
      </c>
      <c r="U398" s="5"/>
      <c r="X398" s="314"/>
      <c r="Y398" s="1"/>
      <c r="Z398" s="1"/>
      <c r="AA398" s="1"/>
      <c r="AB398" s="1"/>
      <c r="AC398" s="1"/>
      <c r="AD398" s="1"/>
      <c r="AE398" s="1"/>
      <c r="AF398" s="1"/>
      <c r="AG398" s="1"/>
      <c r="AH398" s="1"/>
      <c r="AI398" s="1"/>
      <c r="AJ398" s="1"/>
      <c r="AK398" s="1"/>
      <c r="AL398" s="1"/>
      <c r="AM398" s="1"/>
    </row>
    <row r="399" spans="2:39" x14ac:dyDescent="0.25">
      <c r="B399" s="29"/>
      <c r="C399" s="411" t="str">
        <f t="shared" si="586"/>
        <v>&lt;Insert Module / Unit 11&gt;</v>
      </c>
      <c r="D399" s="346"/>
      <c r="E399" s="346"/>
      <c r="F399" s="346"/>
      <c r="G399" s="346"/>
      <c r="H399" s="107"/>
      <c r="I399" s="108"/>
      <c r="J399" s="108"/>
      <c r="K399" s="108"/>
      <c r="L399" s="108"/>
      <c r="M399" s="108"/>
      <c r="N399" s="108"/>
      <c r="O399" s="108"/>
      <c r="P399" s="108"/>
      <c r="Q399" s="108"/>
      <c r="R399" s="108"/>
      <c r="S399" s="108"/>
      <c r="T399" s="10">
        <f t="shared" si="585"/>
        <v>0</v>
      </c>
      <c r="U399" s="5"/>
      <c r="X399" s="314"/>
      <c r="Y399" s="1"/>
      <c r="Z399" s="1"/>
      <c r="AA399" s="1"/>
      <c r="AB399" s="1"/>
      <c r="AC399" s="1"/>
      <c r="AD399" s="1"/>
      <c r="AE399" s="1"/>
      <c r="AF399" s="1"/>
      <c r="AG399" s="1"/>
      <c r="AH399" s="1"/>
      <c r="AI399" s="1"/>
      <c r="AJ399" s="1"/>
      <c r="AK399" s="1"/>
      <c r="AL399" s="1"/>
      <c r="AM399" s="1"/>
    </row>
    <row r="400" spans="2:39" x14ac:dyDescent="0.25">
      <c r="B400" s="29"/>
      <c r="C400" s="411" t="str">
        <f t="shared" si="586"/>
        <v>&lt;Insert Module / Unit 12&gt;</v>
      </c>
      <c r="D400" s="346"/>
      <c r="E400" s="346"/>
      <c r="F400" s="346"/>
      <c r="G400" s="346"/>
      <c r="H400" s="107"/>
      <c r="I400" s="108"/>
      <c r="J400" s="108"/>
      <c r="K400" s="108"/>
      <c r="L400" s="108"/>
      <c r="M400" s="108"/>
      <c r="N400" s="108"/>
      <c r="O400" s="108"/>
      <c r="P400" s="108"/>
      <c r="Q400" s="108"/>
      <c r="R400" s="108"/>
      <c r="S400" s="108"/>
      <c r="T400" s="10">
        <f t="shared" si="585"/>
        <v>0</v>
      </c>
      <c r="U400" s="5"/>
      <c r="X400" s="314"/>
      <c r="Y400" s="1"/>
      <c r="Z400" s="1"/>
      <c r="AA400" s="1"/>
      <c r="AB400" s="1"/>
      <c r="AC400" s="1"/>
      <c r="AD400" s="1"/>
      <c r="AE400" s="1"/>
      <c r="AF400" s="1"/>
      <c r="AG400" s="1"/>
      <c r="AH400" s="1"/>
      <c r="AI400" s="1"/>
      <c r="AJ400" s="1"/>
      <c r="AK400" s="1"/>
      <c r="AL400" s="1"/>
      <c r="AM400" s="1"/>
    </row>
    <row r="401" spans="2:39" x14ac:dyDescent="0.25">
      <c r="B401" s="29"/>
      <c r="H401" s="5"/>
      <c r="T401" s="5"/>
      <c r="U401" s="5"/>
      <c r="V401" s="326" t="s">
        <v>167</v>
      </c>
      <c r="X401" s="314"/>
      <c r="Y401" s="1"/>
      <c r="Z401" s="1"/>
      <c r="AA401" s="1"/>
      <c r="AB401" s="1"/>
      <c r="AC401" s="1"/>
      <c r="AD401" s="1"/>
      <c r="AE401" s="1"/>
      <c r="AF401" s="1"/>
      <c r="AG401" s="1"/>
      <c r="AH401" s="1"/>
      <c r="AI401" s="1"/>
      <c r="AJ401" s="1"/>
      <c r="AK401" s="1"/>
      <c r="AL401" s="1"/>
      <c r="AM401" s="1"/>
    </row>
    <row r="402" spans="2:39" x14ac:dyDescent="0.25">
      <c r="B402" s="29"/>
      <c r="G402" s="100" t="s">
        <v>105</v>
      </c>
      <c r="H402" s="10">
        <f>SUM(H389:H401)</f>
        <v>36</v>
      </c>
      <c r="I402" s="10">
        <f t="shared" ref="I402" si="587">SUM(I389:I401)</f>
        <v>0</v>
      </c>
      <c r="J402" s="10">
        <f t="shared" ref="J402" si="588">SUM(J389:J401)</f>
        <v>0</v>
      </c>
      <c r="K402" s="10">
        <f t="shared" ref="K402" si="589">SUM(K389:K401)</f>
        <v>36</v>
      </c>
      <c r="L402" s="10">
        <f t="shared" ref="L402" si="590">SUM(L389:L401)</f>
        <v>0</v>
      </c>
      <c r="M402" s="10">
        <f t="shared" ref="M402" si="591">SUM(M389:M401)</f>
        <v>0</v>
      </c>
      <c r="N402" s="10">
        <f t="shared" ref="N402" si="592">SUM(N389:N401)</f>
        <v>36</v>
      </c>
      <c r="O402" s="10">
        <f t="shared" ref="O402" si="593">SUM(O389:O401)</f>
        <v>0</v>
      </c>
      <c r="P402" s="10">
        <f t="shared" ref="P402" si="594">SUM(P389:P401)</f>
        <v>0</v>
      </c>
      <c r="Q402" s="10">
        <f t="shared" ref="Q402" si="595">SUM(Q389:Q401)</f>
        <v>0</v>
      </c>
      <c r="R402" s="10">
        <f t="shared" ref="R402" si="596">SUM(R389:R401)</f>
        <v>0</v>
      </c>
      <c r="S402" s="10">
        <f t="shared" ref="S402" si="597">SUM(S389:S401)</f>
        <v>0</v>
      </c>
      <c r="T402" s="10">
        <f t="shared" ref="T402" si="598">SUM(H402:S402)</f>
        <v>108</v>
      </c>
      <c r="U402" s="5"/>
      <c r="V402" s="327" t="s">
        <v>168</v>
      </c>
      <c r="X402" s="314"/>
      <c r="Y402" s="1"/>
      <c r="Z402" s="1"/>
      <c r="AA402" s="1"/>
      <c r="AB402" s="1"/>
      <c r="AC402" s="1"/>
      <c r="AD402" s="1"/>
      <c r="AE402" s="1"/>
      <c r="AF402" s="1"/>
      <c r="AG402" s="1"/>
      <c r="AH402" s="1"/>
      <c r="AI402" s="1"/>
      <c r="AJ402" s="1"/>
      <c r="AK402" s="1"/>
      <c r="AL402" s="1"/>
      <c r="AM402" s="1"/>
    </row>
    <row r="403" spans="2:39" x14ac:dyDescent="0.25">
      <c r="B403" s="29"/>
      <c r="G403" s="106" t="s">
        <v>112</v>
      </c>
      <c r="H403" s="10">
        <f>H402*$P$10</f>
        <v>36</v>
      </c>
      <c r="I403" s="10">
        <f t="shared" ref="I403:S403" si="599">I402*$P$10</f>
        <v>0</v>
      </c>
      <c r="J403" s="10">
        <f t="shared" si="599"/>
        <v>0</v>
      </c>
      <c r="K403" s="10">
        <f t="shared" si="599"/>
        <v>36</v>
      </c>
      <c r="L403" s="10">
        <f t="shared" si="599"/>
        <v>0</v>
      </c>
      <c r="M403" s="10">
        <f t="shared" si="599"/>
        <v>0</v>
      </c>
      <c r="N403" s="10">
        <f t="shared" si="599"/>
        <v>36</v>
      </c>
      <c r="O403" s="10">
        <f t="shared" si="599"/>
        <v>0</v>
      </c>
      <c r="P403" s="10">
        <f t="shared" si="599"/>
        <v>0</v>
      </c>
      <c r="Q403" s="10">
        <f t="shared" si="599"/>
        <v>0</v>
      </c>
      <c r="R403" s="10">
        <f t="shared" si="599"/>
        <v>0</v>
      </c>
      <c r="S403" s="10">
        <f t="shared" si="599"/>
        <v>0</v>
      </c>
      <c r="T403" s="10">
        <f>SUM(H403:S403)</f>
        <v>108</v>
      </c>
      <c r="U403" s="5"/>
      <c r="V403" s="21">
        <f>'C Staff Rates &amp; Roles'!$L$15</f>
        <v>1800</v>
      </c>
      <c r="X403" s="314"/>
      <c r="Y403" s="1"/>
      <c r="Z403" s="1"/>
      <c r="AA403" s="1"/>
      <c r="AB403" s="1"/>
      <c r="AC403" s="1"/>
      <c r="AD403" s="1"/>
      <c r="AE403" s="1"/>
      <c r="AF403" s="1"/>
      <c r="AG403" s="1"/>
      <c r="AH403" s="1"/>
      <c r="AI403" s="1"/>
      <c r="AJ403" s="1"/>
      <c r="AK403" s="1"/>
      <c r="AL403" s="1"/>
      <c r="AM403" s="1"/>
    </row>
    <row r="404" spans="2:39" x14ac:dyDescent="0.25">
      <c r="B404" s="29"/>
      <c r="G404" s="100" t="s">
        <v>111</v>
      </c>
      <c r="H404" s="10">
        <f>H402*$Q$10</f>
        <v>36</v>
      </c>
      <c r="I404" s="10">
        <f t="shared" ref="I404:S404" si="600">I402*$Q$10</f>
        <v>0</v>
      </c>
      <c r="J404" s="10">
        <f t="shared" si="600"/>
        <v>0</v>
      </c>
      <c r="K404" s="10">
        <f t="shared" si="600"/>
        <v>36</v>
      </c>
      <c r="L404" s="10">
        <f t="shared" si="600"/>
        <v>0</v>
      </c>
      <c r="M404" s="10">
        <f t="shared" si="600"/>
        <v>0</v>
      </c>
      <c r="N404" s="10">
        <f t="shared" si="600"/>
        <v>36</v>
      </c>
      <c r="O404" s="10">
        <f t="shared" si="600"/>
        <v>0</v>
      </c>
      <c r="P404" s="10">
        <f t="shared" si="600"/>
        <v>0</v>
      </c>
      <c r="Q404" s="10">
        <f t="shared" si="600"/>
        <v>0</v>
      </c>
      <c r="R404" s="10">
        <f t="shared" si="600"/>
        <v>0</v>
      </c>
      <c r="S404" s="10">
        <f t="shared" si="600"/>
        <v>0</v>
      </c>
      <c r="T404" s="10">
        <f>SUM(H404:S404)</f>
        <v>108</v>
      </c>
      <c r="U404" s="5"/>
      <c r="X404" s="314"/>
      <c r="Y404" s="1"/>
      <c r="Z404" s="1"/>
      <c r="AA404" s="1"/>
      <c r="AB404" s="1"/>
      <c r="AC404" s="1"/>
      <c r="AD404" s="1"/>
      <c r="AE404" s="1"/>
      <c r="AF404" s="1"/>
      <c r="AG404" s="1"/>
      <c r="AH404" s="1"/>
      <c r="AI404" s="1"/>
      <c r="AJ404" s="1"/>
      <c r="AK404" s="1"/>
      <c r="AL404" s="1"/>
      <c r="AM404" s="1"/>
    </row>
    <row r="405" spans="2:39" x14ac:dyDescent="0.25">
      <c r="B405" s="29"/>
      <c r="G405" s="100" t="s">
        <v>117</v>
      </c>
      <c r="H405" s="10">
        <f>SUM(H402:H404)</f>
        <v>108</v>
      </c>
      <c r="I405" s="10">
        <f t="shared" ref="I405" si="601">SUM(I402:I404)</f>
        <v>0</v>
      </c>
      <c r="J405" s="10">
        <f t="shared" ref="J405" si="602">SUM(J402:J404)</f>
        <v>0</v>
      </c>
      <c r="K405" s="10">
        <f t="shared" ref="K405" si="603">SUM(K402:K404)</f>
        <v>108</v>
      </c>
      <c r="L405" s="10">
        <f t="shared" ref="L405" si="604">SUM(L402:L404)</f>
        <v>0</v>
      </c>
      <c r="M405" s="10">
        <f t="shared" ref="M405" si="605">SUM(M402:M404)</f>
        <v>0</v>
      </c>
      <c r="N405" s="10">
        <f t="shared" ref="N405" si="606">SUM(N402:N404)</f>
        <v>108</v>
      </c>
      <c r="O405" s="10">
        <f t="shared" ref="O405" si="607">SUM(O402:O404)</f>
        <v>0</v>
      </c>
      <c r="P405" s="10">
        <f t="shared" ref="P405" si="608">SUM(P402:P404)</f>
        <v>0</v>
      </c>
      <c r="Q405" s="10">
        <f t="shared" ref="Q405" si="609">SUM(Q402:Q404)</f>
        <v>0</v>
      </c>
      <c r="R405" s="10">
        <f t="shared" ref="R405" si="610">SUM(R402:R404)</f>
        <v>0</v>
      </c>
      <c r="S405" s="10">
        <f t="shared" ref="S405" si="611">SUM(S402:S404)</f>
        <v>0</v>
      </c>
      <c r="T405" s="104">
        <f>SUM(T402:T404)</f>
        <v>324</v>
      </c>
      <c r="U405" s="105"/>
      <c r="V405" s="141">
        <f>T405/V403</f>
        <v>0.18</v>
      </c>
      <c r="X405" s="314"/>
      <c r="Y405" s="1"/>
      <c r="Z405" s="1"/>
      <c r="AA405" s="1"/>
      <c r="AB405" s="1"/>
      <c r="AC405" s="1"/>
      <c r="AD405" s="1"/>
      <c r="AE405" s="1"/>
      <c r="AF405" s="1"/>
      <c r="AG405" s="1"/>
      <c r="AH405" s="1"/>
      <c r="AI405" s="1"/>
      <c r="AJ405" s="1"/>
      <c r="AK405" s="1"/>
      <c r="AL405" s="1"/>
      <c r="AM405" s="1"/>
    </row>
    <row r="406" spans="2:39" x14ac:dyDescent="0.25">
      <c r="B406" s="29"/>
      <c r="X406" s="314"/>
      <c r="Y406" s="1"/>
      <c r="Z406" s="1"/>
      <c r="AA406" s="1"/>
      <c r="AB406" s="1"/>
      <c r="AC406" s="1"/>
      <c r="AD406" s="1"/>
      <c r="AE406" s="1"/>
      <c r="AF406" s="1"/>
      <c r="AG406" s="1"/>
      <c r="AH406" s="1"/>
      <c r="AI406" s="1"/>
      <c r="AJ406" s="1"/>
      <c r="AK406" s="1"/>
      <c r="AL406" s="1"/>
      <c r="AM406" s="1"/>
    </row>
    <row r="407" spans="2:39" ht="18.75" x14ac:dyDescent="0.3">
      <c r="B407" s="29"/>
      <c r="E407" s="23" t="s">
        <v>40</v>
      </c>
      <c r="G407" s="101" t="s">
        <v>113</v>
      </c>
      <c r="I407" s="94" t="s">
        <v>109</v>
      </c>
      <c r="J407" s="112">
        <f>$O$10</f>
        <v>15</v>
      </c>
      <c r="K407" s="94"/>
      <c r="M407" s="94" t="s">
        <v>95</v>
      </c>
      <c r="N407" s="20">
        <f>$P$10</f>
        <v>1</v>
      </c>
      <c r="P407" t="s">
        <v>110</v>
      </c>
      <c r="R407" s="121">
        <f>$Q$10</f>
        <v>1</v>
      </c>
      <c r="X407" s="314"/>
      <c r="Y407" s="1"/>
      <c r="Z407" s="1"/>
      <c r="AA407" s="1"/>
      <c r="AB407" s="1"/>
      <c r="AC407" s="1"/>
      <c r="AD407" s="1"/>
      <c r="AE407" s="1"/>
      <c r="AF407" s="1"/>
      <c r="AG407" s="1"/>
      <c r="AH407" s="1"/>
      <c r="AI407" s="1"/>
      <c r="AJ407" s="1"/>
      <c r="AK407" s="1"/>
      <c r="AL407" s="1"/>
      <c r="AM407" s="1"/>
    </row>
    <row r="408" spans="2:39" x14ac:dyDescent="0.25">
      <c r="B408" s="29"/>
      <c r="C408" s="353" t="s">
        <v>123</v>
      </c>
      <c r="D408" s="362"/>
      <c r="E408" s="362"/>
      <c r="F408" s="362"/>
      <c r="G408" s="362"/>
      <c r="H408" s="109" t="s">
        <v>91</v>
      </c>
      <c r="I408" s="109" t="s">
        <v>92</v>
      </c>
      <c r="J408" s="109" t="s">
        <v>93</v>
      </c>
      <c r="K408" s="109" t="s">
        <v>94</v>
      </c>
      <c r="L408" s="109" t="s">
        <v>83</v>
      </c>
      <c r="M408" s="109" t="s">
        <v>84</v>
      </c>
      <c r="N408" s="109" t="s">
        <v>85</v>
      </c>
      <c r="O408" s="109" t="s">
        <v>86</v>
      </c>
      <c r="P408" s="109" t="s">
        <v>87</v>
      </c>
      <c r="Q408" s="109" t="s">
        <v>88</v>
      </c>
      <c r="R408" s="109" t="s">
        <v>89</v>
      </c>
      <c r="S408" s="109" t="s">
        <v>90</v>
      </c>
      <c r="T408" s="109" t="s">
        <v>3</v>
      </c>
      <c r="U408" s="136"/>
      <c r="X408" s="314"/>
      <c r="Y408" s="1"/>
      <c r="Z408" s="1"/>
      <c r="AA408" s="1"/>
      <c r="AB408" s="1"/>
      <c r="AC408" s="1"/>
      <c r="AD408" s="1"/>
      <c r="AE408" s="1"/>
      <c r="AF408" s="1"/>
      <c r="AG408" s="1"/>
      <c r="AH408" s="1"/>
      <c r="AI408" s="1"/>
      <c r="AJ408" s="1"/>
      <c r="AK408" s="1"/>
      <c r="AL408" s="1"/>
      <c r="AM408" s="1"/>
    </row>
    <row r="409" spans="2:39" x14ac:dyDescent="0.25">
      <c r="B409" s="29"/>
      <c r="C409" s="411" t="str">
        <f>C226</f>
        <v>&lt;Insert Module / Unit 1&gt;</v>
      </c>
      <c r="D409" s="346"/>
      <c r="E409" s="346"/>
      <c r="F409" s="346"/>
      <c r="G409" s="346"/>
      <c r="H409" s="107">
        <v>12</v>
      </c>
      <c r="I409" s="108"/>
      <c r="J409" s="108"/>
      <c r="K409" s="108"/>
      <c r="L409" s="108"/>
      <c r="M409" s="108"/>
      <c r="N409" s="108"/>
      <c r="O409" s="108"/>
      <c r="P409" s="108"/>
      <c r="Q409" s="108"/>
      <c r="R409" s="108"/>
      <c r="S409" s="108"/>
      <c r="T409" s="10">
        <f t="shared" ref="T409:T420" si="612">SUM(H409:S409)</f>
        <v>12</v>
      </c>
      <c r="U409" s="5"/>
      <c r="X409" s="314"/>
      <c r="Y409" s="1"/>
      <c r="Z409" s="1"/>
      <c r="AA409" s="1"/>
      <c r="AB409" s="1"/>
      <c r="AC409" s="1"/>
      <c r="AD409" s="1"/>
      <c r="AE409" s="1"/>
      <c r="AF409" s="1"/>
      <c r="AG409" s="1"/>
      <c r="AH409" s="1"/>
      <c r="AI409" s="1"/>
      <c r="AJ409" s="1"/>
      <c r="AK409" s="1"/>
      <c r="AL409" s="1"/>
      <c r="AM409" s="1"/>
    </row>
    <row r="410" spans="2:39" x14ac:dyDescent="0.25">
      <c r="B410" s="29"/>
      <c r="C410" s="411" t="str">
        <f t="shared" ref="C410:C420" si="613">C227</f>
        <v>&lt;Insert Module / Unit 2&gt;</v>
      </c>
      <c r="D410" s="346"/>
      <c r="E410" s="346"/>
      <c r="F410" s="346"/>
      <c r="G410" s="346"/>
      <c r="H410" s="107">
        <v>12</v>
      </c>
      <c r="I410" s="108"/>
      <c r="J410" s="108"/>
      <c r="K410" s="108"/>
      <c r="L410" s="108"/>
      <c r="M410" s="108"/>
      <c r="N410" s="108"/>
      <c r="O410" s="108"/>
      <c r="P410" s="108"/>
      <c r="Q410" s="108"/>
      <c r="R410" s="108"/>
      <c r="S410" s="108"/>
      <c r="T410" s="10">
        <f t="shared" si="612"/>
        <v>12</v>
      </c>
      <c r="U410" s="5"/>
      <c r="X410" s="314"/>
      <c r="Y410" s="1"/>
      <c r="Z410" s="1"/>
      <c r="AA410" s="1"/>
      <c r="AB410" s="1"/>
      <c r="AC410" s="1"/>
      <c r="AD410" s="1"/>
      <c r="AE410" s="1"/>
      <c r="AF410" s="1"/>
      <c r="AG410" s="1"/>
      <c r="AH410" s="1"/>
      <c r="AI410" s="1"/>
      <c r="AJ410" s="1"/>
      <c r="AK410" s="1"/>
      <c r="AL410" s="1"/>
      <c r="AM410" s="1"/>
    </row>
    <row r="411" spans="2:39" x14ac:dyDescent="0.25">
      <c r="B411" s="29"/>
      <c r="C411" s="411" t="str">
        <f t="shared" si="613"/>
        <v>&lt;Insert Module / Unit 3&gt;</v>
      </c>
      <c r="D411" s="346"/>
      <c r="E411" s="346"/>
      <c r="F411" s="346"/>
      <c r="G411" s="346"/>
      <c r="H411" s="107">
        <v>12</v>
      </c>
      <c r="I411" s="108"/>
      <c r="J411" s="108"/>
      <c r="K411" s="108"/>
      <c r="L411" s="108"/>
      <c r="M411" s="108"/>
      <c r="N411" s="108"/>
      <c r="O411" s="108"/>
      <c r="P411" s="108"/>
      <c r="Q411" s="108"/>
      <c r="R411" s="108"/>
      <c r="S411" s="108"/>
      <c r="T411" s="10">
        <f t="shared" si="612"/>
        <v>12</v>
      </c>
      <c r="U411" s="5"/>
      <c r="X411" s="314"/>
      <c r="Y411" s="1"/>
      <c r="Z411" s="1"/>
      <c r="AA411" s="1"/>
      <c r="AB411" s="1"/>
      <c r="AC411" s="1"/>
      <c r="AD411" s="1"/>
      <c r="AE411" s="1"/>
      <c r="AF411" s="1"/>
      <c r="AG411" s="1"/>
      <c r="AH411" s="1"/>
      <c r="AI411" s="1"/>
      <c r="AJ411" s="1"/>
      <c r="AK411" s="1"/>
      <c r="AL411" s="1"/>
      <c r="AM411" s="1"/>
    </row>
    <row r="412" spans="2:39" x14ac:dyDescent="0.25">
      <c r="B412" s="29"/>
      <c r="C412" s="411" t="str">
        <f t="shared" si="613"/>
        <v>&lt;Insert Module / Unit 4&gt;</v>
      </c>
      <c r="D412" s="346"/>
      <c r="E412" s="346"/>
      <c r="F412" s="346"/>
      <c r="G412" s="346"/>
      <c r="H412" s="107"/>
      <c r="I412" s="108"/>
      <c r="J412" s="107"/>
      <c r="K412" s="107">
        <v>12</v>
      </c>
      <c r="L412" s="108"/>
      <c r="M412" s="108"/>
      <c r="N412" s="108"/>
      <c r="O412" s="108"/>
      <c r="P412" s="108"/>
      <c r="Q412" s="108"/>
      <c r="R412" s="108"/>
      <c r="S412" s="108"/>
      <c r="T412" s="10">
        <f t="shared" si="612"/>
        <v>12</v>
      </c>
      <c r="U412" s="5"/>
      <c r="X412" s="314"/>
      <c r="Y412" s="1"/>
      <c r="Z412" s="1"/>
      <c r="AA412" s="1"/>
      <c r="AB412" s="1"/>
      <c r="AC412" s="1"/>
      <c r="AD412" s="1"/>
      <c r="AE412" s="1"/>
      <c r="AF412" s="1"/>
      <c r="AG412" s="1"/>
      <c r="AH412" s="1"/>
      <c r="AI412" s="1"/>
      <c r="AJ412" s="1"/>
      <c r="AK412" s="1"/>
      <c r="AL412" s="1"/>
      <c r="AM412" s="1"/>
    </row>
    <row r="413" spans="2:39" x14ac:dyDescent="0.25">
      <c r="B413" s="29"/>
      <c r="C413" s="411" t="str">
        <f t="shared" si="613"/>
        <v>&lt;Insert Module / Unit 5&gt;</v>
      </c>
      <c r="D413" s="346"/>
      <c r="E413" s="346"/>
      <c r="F413" s="346"/>
      <c r="G413" s="346"/>
      <c r="H413" s="107"/>
      <c r="I413" s="108"/>
      <c r="J413" s="107"/>
      <c r="K413" s="107">
        <v>12</v>
      </c>
      <c r="L413" s="108"/>
      <c r="M413" s="108"/>
      <c r="N413" s="108"/>
      <c r="O413" s="108"/>
      <c r="P413" s="108"/>
      <c r="Q413" s="108"/>
      <c r="R413" s="108"/>
      <c r="S413" s="108"/>
      <c r="T413" s="10">
        <f t="shared" si="612"/>
        <v>12</v>
      </c>
      <c r="U413" s="5"/>
      <c r="X413" s="314"/>
      <c r="Y413" s="1"/>
      <c r="Z413" s="1"/>
      <c r="AA413" s="1"/>
      <c r="AB413" s="1"/>
      <c r="AC413" s="1"/>
      <c r="AD413" s="1"/>
      <c r="AE413" s="1"/>
      <c r="AF413" s="1"/>
      <c r="AG413" s="1"/>
      <c r="AH413" s="1"/>
      <c r="AI413" s="1"/>
      <c r="AJ413" s="1"/>
      <c r="AK413" s="1"/>
      <c r="AL413" s="1"/>
      <c r="AM413" s="1"/>
    </row>
    <row r="414" spans="2:39" x14ac:dyDescent="0.25">
      <c r="B414" s="29"/>
      <c r="C414" s="411" t="str">
        <f t="shared" si="613"/>
        <v>&lt;Insert Module / Unit 6&gt;</v>
      </c>
      <c r="D414" s="346"/>
      <c r="E414" s="346"/>
      <c r="F414" s="346"/>
      <c r="G414" s="346"/>
      <c r="H414" s="107"/>
      <c r="I414" s="108"/>
      <c r="J414" s="107"/>
      <c r="K414" s="107">
        <v>12</v>
      </c>
      <c r="L414" s="108"/>
      <c r="M414" s="108"/>
      <c r="N414" s="108"/>
      <c r="O414" s="108"/>
      <c r="P414" s="108"/>
      <c r="Q414" s="108"/>
      <c r="R414" s="108"/>
      <c r="S414" s="108"/>
      <c r="T414" s="10">
        <f t="shared" si="612"/>
        <v>12</v>
      </c>
      <c r="U414" s="5"/>
      <c r="X414" s="314"/>
      <c r="Y414" s="1"/>
      <c r="Z414" s="1"/>
      <c r="AA414" s="1"/>
      <c r="AB414" s="1"/>
      <c r="AC414" s="1"/>
      <c r="AD414" s="1"/>
      <c r="AE414" s="1"/>
      <c r="AF414" s="1"/>
      <c r="AG414" s="1"/>
      <c r="AH414" s="1"/>
      <c r="AI414" s="1"/>
      <c r="AJ414" s="1"/>
      <c r="AK414" s="1"/>
      <c r="AL414" s="1"/>
      <c r="AM414" s="1"/>
    </row>
    <row r="415" spans="2:39" x14ac:dyDescent="0.25">
      <c r="B415" s="29"/>
      <c r="C415" s="411" t="str">
        <f t="shared" si="613"/>
        <v>&lt;Insert Module / Unit 7&gt;</v>
      </c>
      <c r="D415" s="346"/>
      <c r="E415" s="346"/>
      <c r="F415" s="346"/>
      <c r="G415" s="346"/>
      <c r="H415" s="107"/>
      <c r="I415" s="108"/>
      <c r="J415" s="108"/>
      <c r="K415" s="108"/>
      <c r="L415" s="108"/>
      <c r="M415" s="108"/>
      <c r="N415" s="107">
        <v>12</v>
      </c>
      <c r="O415" s="108"/>
      <c r="P415" s="108"/>
      <c r="Q415" s="108"/>
      <c r="R415" s="108"/>
      <c r="S415" s="108"/>
      <c r="T415" s="10">
        <f t="shared" si="612"/>
        <v>12</v>
      </c>
      <c r="U415" s="5"/>
      <c r="X415" s="314"/>
      <c r="Y415" s="1"/>
      <c r="Z415" s="1"/>
      <c r="AA415" s="1"/>
      <c r="AB415" s="1"/>
      <c r="AC415" s="1"/>
      <c r="AD415" s="1"/>
      <c r="AE415" s="1"/>
      <c r="AF415" s="1"/>
      <c r="AG415" s="1"/>
      <c r="AH415" s="1"/>
      <c r="AI415" s="1"/>
      <c r="AJ415" s="1"/>
      <c r="AK415" s="1"/>
      <c r="AL415" s="1"/>
      <c r="AM415" s="1"/>
    </row>
    <row r="416" spans="2:39" x14ac:dyDescent="0.25">
      <c r="B416" s="29"/>
      <c r="C416" s="411" t="str">
        <f t="shared" si="613"/>
        <v>&lt;Insert Module / Unit 8&gt;</v>
      </c>
      <c r="D416" s="346"/>
      <c r="E416" s="346"/>
      <c r="F416" s="346"/>
      <c r="G416" s="346"/>
      <c r="H416" s="107"/>
      <c r="I416" s="108"/>
      <c r="J416" s="108"/>
      <c r="K416" s="108"/>
      <c r="L416" s="108"/>
      <c r="M416" s="108"/>
      <c r="N416" s="107">
        <v>12</v>
      </c>
      <c r="O416" s="108"/>
      <c r="P416" s="108"/>
      <c r="Q416" s="108"/>
      <c r="R416" s="108"/>
      <c r="S416" s="108"/>
      <c r="T416" s="10">
        <f t="shared" si="612"/>
        <v>12</v>
      </c>
      <c r="U416" s="5"/>
      <c r="X416" s="314"/>
      <c r="Y416" s="1"/>
      <c r="Z416" s="1"/>
      <c r="AA416" s="1"/>
      <c r="AB416" s="1"/>
      <c r="AC416" s="1"/>
      <c r="AD416" s="1"/>
      <c r="AE416" s="1"/>
      <c r="AF416" s="1"/>
      <c r="AG416" s="1"/>
      <c r="AH416" s="1"/>
      <c r="AI416" s="1"/>
      <c r="AJ416" s="1"/>
      <c r="AK416" s="1"/>
      <c r="AL416" s="1"/>
      <c r="AM416" s="1"/>
    </row>
    <row r="417" spans="2:39" x14ac:dyDescent="0.25">
      <c r="B417" s="29"/>
      <c r="C417" s="411" t="str">
        <f t="shared" si="613"/>
        <v>&lt;Insert Module / Unit 9&gt;</v>
      </c>
      <c r="D417" s="346"/>
      <c r="E417" s="346"/>
      <c r="F417" s="346"/>
      <c r="G417" s="346"/>
      <c r="H417" s="107"/>
      <c r="I417" s="108"/>
      <c r="J417" s="108"/>
      <c r="K417" s="108"/>
      <c r="L417" s="108"/>
      <c r="M417" s="108"/>
      <c r="N417" s="107">
        <v>12</v>
      </c>
      <c r="O417" s="108"/>
      <c r="P417" s="108"/>
      <c r="Q417" s="108"/>
      <c r="R417" s="108"/>
      <c r="S417" s="108"/>
      <c r="T417" s="10">
        <f t="shared" si="612"/>
        <v>12</v>
      </c>
      <c r="U417" s="5"/>
      <c r="X417" s="314"/>
      <c r="Y417" s="1"/>
      <c r="Z417" s="1"/>
      <c r="AA417" s="1"/>
      <c r="AB417" s="1"/>
      <c r="AC417" s="1"/>
      <c r="AD417" s="1"/>
      <c r="AE417" s="1"/>
      <c r="AF417" s="1"/>
      <c r="AG417" s="1"/>
      <c r="AH417" s="1"/>
      <c r="AI417" s="1"/>
      <c r="AJ417" s="1"/>
      <c r="AK417" s="1"/>
      <c r="AL417" s="1"/>
      <c r="AM417" s="1"/>
    </row>
    <row r="418" spans="2:39" x14ac:dyDescent="0.25">
      <c r="B418" s="29"/>
      <c r="C418" s="411" t="str">
        <f t="shared" si="613"/>
        <v>&lt;Insert Module / Unit 10&gt;</v>
      </c>
      <c r="D418" s="346"/>
      <c r="E418" s="346"/>
      <c r="F418" s="346"/>
      <c r="G418" s="346"/>
      <c r="H418" s="107"/>
      <c r="I418" s="108"/>
      <c r="J418" s="108"/>
      <c r="K418" s="108"/>
      <c r="L418" s="108"/>
      <c r="M418" s="108"/>
      <c r="N418" s="108"/>
      <c r="O418" s="108"/>
      <c r="P418" s="108"/>
      <c r="Q418" s="108"/>
      <c r="R418" s="108"/>
      <c r="S418" s="108"/>
      <c r="T418" s="10">
        <f t="shared" si="612"/>
        <v>0</v>
      </c>
      <c r="U418" s="5"/>
      <c r="X418" s="314"/>
      <c r="Y418" s="1"/>
      <c r="Z418" s="1"/>
      <c r="AA418" s="1"/>
      <c r="AB418" s="1"/>
      <c r="AC418" s="1"/>
      <c r="AD418" s="1"/>
      <c r="AE418" s="1"/>
      <c r="AF418" s="1"/>
      <c r="AG418" s="1"/>
      <c r="AH418" s="1"/>
      <c r="AI418" s="1"/>
      <c r="AJ418" s="1"/>
      <c r="AK418" s="1"/>
      <c r="AL418" s="1"/>
      <c r="AM418" s="1"/>
    </row>
    <row r="419" spans="2:39" x14ac:dyDescent="0.25">
      <c r="B419" s="29"/>
      <c r="C419" s="411" t="str">
        <f t="shared" si="613"/>
        <v>&lt;Insert Module / Unit 11&gt;</v>
      </c>
      <c r="D419" s="346"/>
      <c r="E419" s="346"/>
      <c r="F419" s="346"/>
      <c r="G419" s="346"/>
      <c r="H419" s="107"/>
      <c r="I419" s="108"/>
      <c r="J419" s="108"/>
      <c r="K419" s="108"/>
      <c r="L419" s="108"/>
      <c r="M419" s="108"/>
      <c r="N419" s="108"/>
      <c r="O419" s="108"/>
      <c r="P419" s="108"/>
      <c r="Q419" s="108"/>
      <c r="R419" s="108"/>
      <c r="S419" s="108"/>
      <c r="T419" s="10">
        <f t="shared" si="612"/>
        <v>0</v>
      </c>
      <c r="U419" s="5"/>
      <c r="X419" s="314"/>
      <c r="Y419" s="1"/>
      <c r="Z419" s="1"/>
      <c r="AA419" s="1"/>
      <c r="AB419" s="1"/>
      <c r="AC419" s="1"/>
      <c r="AD419" s="1"/>
      <c r="AE419" s="1"/>
      <c r="AF419" s="1"/>
      <c r="AG419" s="1"/>
      <c r="AH419" s="1"/>
      <c r="AI419" s="1"/>
      <c r="AJ419" s="1"/>
      <c r="AK419" s="1"/>
      <c r="AL419" s="1"/>
      <c r="AM419" s="1"/>
    </row>
    <row r="420" spans="2:39" x14ac:dyDescent="0.25">
      <c r="B420" s="29"/>
      <c r="C420" s="411" t="str">
        <f t="shared" si="613"/>
        <v>&lt;Insert Module / Unit 12&gt;</v>
      </c>
      <c r="D420" s="346"/>
      <c r="E420" s="346"/>
      <c r="F420" s="346"/>
      <c r="G420" s="346"/>
      <c r="H420" s="107"/>
      <c r="I420" s="108"/>
      <c r="J420" s="108"/>
      <c r="K420" s="108"/>
      <c r="L420" s="108"/>
      <c r="M420" s="108"/>
      <c r="N420" s="108"/>
      <c r="O420" s="108"/>
      <c r="P420" s="108"/>
      <c r="Q420" s="108"/>
      <c r="R420" s="108"/>
      <c r="S420" s="108"/>
      <c r="T420" s="10">
        <f t="shared" si="612"/>
        <v>0</v>
      </c>
      <c r="U420" s="5"/>
      <c r="X420" s="314"/>
      <c r="Y420" s="1"/>
      <c r="Z420" s="1"/>
      <c r="AA420" s="1"/>
      <c r="AB420" s="1"/>
      <c r="AC420" s="1"/>
      <c r="AD420" s="1"/>
      <c r="AE420" s="1"/>
      <c r="AF420" s="1"/>
      <c r="AG420" s="1"/>
      <c r="AH420" s="1"/>
      <c r="AI420" s="1"/>
      <c r="AJ420" s="1"/>
      <c r="AK420" s="1"/>
      <c r="AL420" s="1"/>
      <c r="AM420" s="1"/>
    </row>
    <row r="421" spans="2:39" x14ac:dyDescent="0.25">
      <c r="B421" s="29"/>
      <c r="H421" s="5"/>
      <c r="T421" s="5"/>
      <c r="U421" s="5"/>
      <c r="V421" s="326" t="s">
        <v>167</v>
      </c>
      <c r="X421" s="314"/>
      <c r="Y421" s="1"/>
      <c r="Z421" s="1"/>
      <c r="AA421" s="1"/>
      <c r="AB421" s="1"/>
      <c r="AC421" s="1"/>
      <c r="AD421" s="1"/>
      <c r="AE421" s="1"/>
      <c r="AF421" s="1"/>
      <c r="AG421" s="1"/>
      <c r="AH421" s="1"/>
      <c r="AI421" s="1"/>
      <c r="AJ421" s="1"/>
      <c r="AK421" s="1"/>
      <c r="AL421" s="1"/>
      <c r="AM421" s="1"/>
    </row>
    <row r="422" spans="2:39" x14ac:dyDescent="0.25">
      <c r="B422" s="29"/>
      <c r="G422" s="100" t="s">
        <v>105</v>
      </c>
      <c r="H422" s="10">
        <f>SUM(H409:H421)</f>
        <v>36</v>
      </c>
      <c r="I422" s="10">
        <f t="shared" ref="I422" si="614">SUM(I409:I421)</f>
        <v>0</v>
      </c>
      <c r="J422" s="10">
        <f t="shared" ref="J422" si="615">SUM(J409:J421)</f>
        <v>0</v>
      </c>
      <c r="K422" s="10">
        <f t="shared" ref="K422" si="616">SUM(K409:K421)</f>
        <v>36</v>
      </c>
      <c r="L422" s="10">
        <f t="shared" ref="L422" si="617">SUM(L409:L421)</f>
        <v>0</v>
      </c>
      <c r="M422" s="10">
        <f t="shared" ref="M422" si="618">SUM(M409:M421)</f>
        <v>0</v>
      </c>
      <c r="N422" s="10">
        <f t="shared" ref="N422" si="619">SUM(N409:N421)</f>
        <v>36</v>
      </c>
      <c r="O422" s="10">
        <f t="shared" ref="O422" si="620">SUM(O409:O421)</f>
        <v>0</v>
      </c>
      <c r="P422" s="10">
        <f t="shared" ref="P422" si="621">SUM(P409:P421)</f>
        <v>0</v>
      </c>
      <c r="Q422" s="10">
        <f t="shared" ref="Q422" si="622">SUM(Q409:Q421)</f>
        <v>0</v>
      </c>
      <c r="R422" s="10">
        <f t="shared" ref="R422" si="623">SUM(R409:R421)</f>
        <v>0</v>
      </c>
      <c r="S422" s="10">
        <f t="shared" ref="S422" si="624">SUM(S409:S421)</f>
        <v>0</v>
      </c>
      <c r="T422" s="10">
        <f t="shared" ref="T422" si="625">SUM(H422:S422)</f>
        <v>108</v>
      </c>
      <c r="U422" s="5"/>
      <c r="V422" s="327" t="s">
        <v>168</v>
      </c>
      <c r="X422" s="314"/>
      <c r="Y422" s="1"/>
      <c r="Z422" s="1"/>
      <c r="AA422" s="1"/>
      <c r="AB422" s="1"/>
      <c r="AC422" s="1"/>
      <c r="AD422" s="1"/>
      <c r="AE422" s="1"/>
      <c r="AF422" s="1"/>
      <c r="AG422" s="1"/>
      <c r="AH422" s="1"/>
      <c r="AI422" s="1"/>
      <c r="AJ422" s="1"/>
      <c r="AK422" s="1"/>
      <c r="AL422" s="1"/>
      <c r="AM422" s="1"/>
    </row>
    <row r="423" spans="2:39" x14ac:dyDescent="0.25">
      <c r="B423" s="29"/>
      <c r="G423" s="106" t="s">
        <v>112</v>
      </c>
      <c r="H423" s="10">
        <f>H422*$P$10</f>
        <v>36</v>
      </c>
      <c r="I423" s="10">
        <f t="shared" ref="I423" si="626">I422*$P$10</f>
        <v>0</v>
      </c>
      <c r="J423" s="10">
        <f t="shared" ref="J423" si="627">J422*$P$10</f>
        <v>0</v>
      </c>
      <c r="K423" s="10">
        <f t="shared" ref="K423" si="628">K422*$P$10</f>
        <v>36</v>
      </c>
      <c r="L423" s="10">
        <f t="shared" ref="L423" si="629">L422*$P$10</f>
        <v>0</v>
      </c>
      <c r="M423" s="10">
        <f t="shared" ref="M423" si="630">M422*$P$10</f>
        <v>0</v>
      </c>
      <c r="N423" s="10">
        <f t="shared" ref="N423" si="631">N422*$P$10</f>
        <v>36</v>
      </c>
      <c r="O423" s="10">
        <f t="shared" ref="O423" si="632">O422*$P$10</f>
        <v>0</v>
      </c>
      <c r="P423" s="10">
        <f t="shared" ref="P423" si="633">P422*$P$10</f>
        <v>0</v>
      </c>
      <c r="Q423" s="10">
        <f t="shared" ref="Q423" si="634">Q422*$P$10</f>
        <v>0</v>
      </c>
      <c r="R423" s="10">
        <f t="shared" ref="R423" si="635">R422*$P$10</f>
        <v>0</v>
      </c>
      <c r="S423" s="10">
        <f t="shared" ref="S423" si="636">S422*$P$10</f>
        <v>0</v>
      </c>
      <c r="T423" s="10">
        <f>SUM(H423:S423)</f>
        <v>108</v>
      </c>
      <c r="U423" s="5"/>
      <c r="V423" s="21">
        <f>'C Staff Rates &amp; Roles'!$L$15</f>
        <v>1800</v>
      </c>
      <c r="X423" s="314"/>
      <c r="Y423" s="1"/>
      <c r="Z423" s="1"/>
      <c r="AA423" s="1"/>
      <c r="AB423" s="1"/>
      <c r="AC423" s="1"/>
      <c r="AD423" s="1"/>
      <c r="AE423" s="1"/>
      <c r="AF423" s="1"/>
      <c r="AG423" s="1"/>
      <c r="AH423" s="1"/>
      <c r="AI423" s="1"/>
      <c r="AJ423" s="1"/>
      <c r="AK423" s="1"/>
      <c r="AL423" s="1"/>
      <c r="AM423" s="1"/>
    </row>
    <row r="424" spans="2:39" x14ac:dyDescent="0.25">
      <c r="B424" s="29"/>
      <c r="G424" s="100" t="s">
        <v>111</v>
      </c>
      <c r="H424" s="10">
        <f>H422*$Q$10</f>
        <v>36</v>
      </c>
      <c r="I424" s="10">
        <f t="shared" ref="I424:S424" si="637">I422*$Q$10</f>
        <v>0</v>
      </c>
      <c r="J424" s="10">
        <f t="shared" si="637"/>
        <v>0</v>
      </c>
      <c r="K424" s="10">
        <f t="shared" si="637"/>
        <v>36</v>
      </c>
      <c r="L424" s="10">
        <f t="shared" si="637"/>
        <v>0</v>
      </c>
      <c r="M424" s="10">
        <f t="shared" si="637"/>
        <v>0</v>
      </c>
      <c r="N424" s="10">
        <f t="shared" si="637"/>
        <v>36</v>
      </c>
      <c r="O424" s="10">
        <f t="shared" si="637"/>
        <v>0</v>
      </c>
      <c r="P424" s="10">
        <f t="shared" si="637"/>
        <v>0</v>
      </c>
      <c r="Q424" s="10">
        <f t="shared" si="637"/>
        <v>0</v>
      </c>
      <c r="R424" s="10">
        <f t="shared" si="637"/>
        <v>0</v>
      </c>
      <c r="S424" s="10">
        <f t="shared" si="637"/>
        <v>0</v>
      </c>
      <c r="T424" s="10">
        <f>SUM(H424:S424)</f>
        <v>108</v>
      </c>
      <c r="U424" s="5"/>
      <c r="X424" s="314"/>
      <c r="Y424" s="1"/>
      <c r="Z424" s="1"/>
      <c r="AA424" s="1"/>
      <c r="AB424" s="1"/>
      <c r="AC424" s="1"/>
      <c r="AD424" s="1"/>
      <c r="AE424" s="1"/>
      <c r="AF424" s="1"/>
      <c r="AG424" s="1"/>
      <c r="AH424" s="1"/>
      <c r="AI424" s="1"/>
      <c r="AJ424" s="1"/>
      <c r="AK424" s="1"/>
      <c r="AL424" s="1"/>
      <c r="AM424" s="1"/>
    </row>
    <row r="425" spans="2:39" x14ac:dyDescent="0.25">
      <c r="B425" s="29"/>
      <c r="G425" s="100" t="s">
        <v>118</v>
      </c>
      <c r="H425" s="10">
        <f>SUM(H422:H424)</f>
        <v>108</v>
      </c>
      <c r="I425" s="10">
        <f t="shared" ref="I425" si="638">SUM(I422:I424)</f>
        <v>0</v>
      </c>
      <c r="J425" s="10">
        <f t="shared" ref="J425" si="639">SUM(J422:J424)</f>
        <v>0</v>
      </c>
      <c r="K425" s="10">
        <f t="shared" ref="K425" si="640">SUM(K422:K424)</f>
        <v>108</v>
      </c>
      <c r="L425" s="10">
        <f t="shared" ref="L425" si="641">SUM(L422:L424)</f>
        <v>0</v>
      </c>
      <c r="M425" s="10">
        <f t="shared" ref="M425" si="642">SUM(M422:M424)</f>
        <v>0</v>
      </c>
      <c r="N425" s="10">
        <f t="shared" ref="N425" si="643">SUM(N422:N424)</f>
        <v>108</v>
      </c>
      <c r="O425" s="10">
        <f t="shared" ref="O425" si="644">SUM(O422:O424)</f>
        <v>0</v>
      </c>
      <c r="P425" s="10">
        <f t="shared" ref="P425" si="645">SUM(P422:P424)</f>
        <v>0</v>
      </c>
      <c r="Q425" s="10">
        <f t="shared" ref="Q425" si="646">SUM(Q422:Q424)</f>
        <v>0</v>
      </c>
      <c r="R425" s="10">
        <f t="shared" ref="R425" si="647">SUM(R422:R424)</f>
        <v>0</v>
      </c>
      <c r="S425" s="10">
        <f t="shared" ref="S425" si="648">SUM(S422:S424)</f>
        <v>0</v>
      </c>
      <c r="T425" s="104">
        <f>SUM(T422:T424)</f>
        <v>324</v>
      </c>
      <c r="U425" s="105"/>
      <c r="V425" s="141">
        <f>T425/V423</f>
        <v>0.18</v>
      </c>
      <c r="X425" s="314"/>
      <c r="Y425" s="1"/>
      <c r="Z425" s="1"/>
      <c r="AA425" s="1"/>
      <c r="AB425" s="1"/>
      <c r="AC425" s="1"/>
      <c r="AD425" s="1"/>
      <c r="AE425" s="1"/>
      <c r="AF425" s="1"/>
      <c r="AG425" s="1"/>
      <c r="AH425" s="1"/>
      <c r="AI425" s="1"/>
      <c r="AJ425" s="1"/>
      <c r="AK425" s="1"/>
      <c r="AL425" s="1"/>
      <c r="AM425" s="1"/>
    </row>
    <row r="426" spans="2:39" x14ac:dyDescent="0.25">
      <c r="B426" s="29"/>
      <c r="X426" s="314"/>
      <c r="Y426" s="1"/>
      <c r="Z426" s="1"/>
      <c r="AA426" s="1"/>
      <c r="AB426" s="1"/>
      <c r="AC426" s="1"/>
      <c r="AD426" s="1"/>
      <c r="AE426" s="1"/>
      <c r="AF426" s="1"/>
      <c r="AG426" s="1"/>
      <c r="AH426" s="1"/>
      <c r="AI426" s="1"/>
      <c r="AJ426" s="1"/>
      <c r="AK426" s="1"/>
      <c r="AL426" s="1"/>
      <c r="AM426" s="1"/>
    </row>
    <row r="427" spans="2:39" ht="18.75" x14ac:dyDescent="0.3">
      <c r="B427" s="29"/>
      <c r="E427" s="23" t="s">
        <v>44</v>
      </c>
      <c r="G427" s="101" t="s">
        <v>114</v>
      </c>
      <c r="I427" s="94" t="s">
        <v>109</v>
      </c>
      <c r="J427" s="112">
        <f>$O$10</f>
        <v>15</v>
      </c>
      <c r="K427" s="94"/>
      <c r="M427" s="94" t="s">
        <v>95</v>
      </c>
      <c r="N427" s="20">
        <f>$P$10</f>
        <v>1</v>
      </c>
      <c r="P427" t="s">
        <v>110</v>
      </c>
      <c r="R427" s="121">
        <f>$Q$10</f>
        <v>1</v>
      </c>
      <c r="X427" s="314"/>
      <c r="Y427" s="1"/>
      <c r="Z427" s="1"/>
      <c r="AA427" s="1"/>
      <c r="AB427" s="1"/>
      <c r="AC427" s="1"/>
      <c r="AD427" s="1"/>
      <c r="AE427" s="1"/>
      <c r="AF427" s="1"/>
      <c r="AG427" s="1"/>
      <c r="AH427" s="1"/>
      <c r="AI427" s="1"/>
      <c r="AJ427" s="1"/>
      <c r="AK427" s="1"/>
      <c r="AL427" s="1"/>
      <c r="AM427" s="1"/>
    </row>
    <row r="428" spans="2:39" x14ac:dyDescent="0.25">
      <c r="B428" s="29"/>
      <c r="C428" s="353" t="s">
        <v>123</v>
      </c>
      <c r="D428" s="362"/>
      <c r="E428" s="362"/>
      <c r="F428" s="362"/>
      <c r="G428" s="362"/>
      <c r="H428" s="109" t="s">
        <v>91</v>
      </c>
      <c r="I428" s="109" t="s">
        <v>92</v>
      </c>
      <c r="J428" s="109" t="s">
        <v>93</v>
      </c>
      <c r="K428" s="109" t="s">
        <v>94</v>
      </c>
      <c r="L428" s="109" t="s">
        <v>83</v>
      </c>
      <c r="M428" s="109" t="s">
        <v>84</v>
      </c>
      <c r="N428" s="109" t="s">
        <v>85</v>
      </c>
      <c r="O428" s="109" t="s">
        <v>86</v>
      </c>
      <c r="P428" s="109" t="s">
        <v>87</v>
      </c>
      <c r="Q428" s="109" t="s">
        <v>88</v>
      </c>
      <c r="R428" s="109" t="s">
        <v>89</v>
      </c>
      <c r="S428" s="109" t="s">
        <v>90</v>
      </c>
      <c r="T428" s="109" t="s">
        <v>3</v>
      </c>
      <c r="U428" s="136"/>
      <c r="X428" s="314"/>
      <c r="Y428" s="1"/>
      <c r="Z428" s="1"/>
      <c r="AA428" s="1"/>
      <c r="AB428" s="1"/>
      <c r="AC428" s="1"/>
      <c r="AD428" s="1"/>
      <c r="AE428" s="1"/>
      <c r="AF428" s="1"/>
      <c r="AG428" s="1"/>
      <c r="AH428" s="1"/>
      <c r="AI428" s="1"/>
      <c r="AJ428" s="1"/>
      <c r="AK428" s="1"/>
      <c r="AL428" s="1"/>
      <c r="AM428" s="1"/>
    </row>
    <row r="429" spans="2:39" x14ac:dyDescent="0.25">
      <c r="B429" s="29"/>
      <c r="C429" s="411" t="str">
        <f>C246</f>
        <v>&lt;Insert Module / Unit 1&gt;</v>
      </c>
      <c r="D429" s="346"/>
      <c r="E429" s="346"/>
      <c r="F429" s="346"/>
      <c r="G429" s="346"/>
      <c r="H429" s="107"/>
      <c r="I429" s="108"/>
      <c r="J429" s="108"/>
      <c r="K429" s="108"/>
      <c r="L429" s="108"/>
      <c r="M429" s="108"/>
      <c r="N429" s="108"/>
      <c r="O429" s="108"/>
      <c r="P429" s="108"/>
      <c r="Q429" s="108"/>
      <c r="R429" s="108"/>
      <c r="S429" s="108"/>
      <c r="T429" s="10">
        <f t="shared" ref="T429:T440" si="649">SUM(H429:S429)</f>
        <v>0</v>
      </c>
      <c r="U429" s="5"/>
      <c r="X429" s="314"/>
      <c r="Y429" s="1"/>
      <c r="Z429" s="1"/>
      <c r="AA429" s="1"/>
      <c r="AB429" s="1"/>
      <c r="AC429" s="1"/>
      <c r="AD429" s="1"/>
      <c r="AE429" s="1"/>
      <c r="AF429" s="1"/>
      <c r="AG429" s="1"/>
      <c r="AH429" s="1"/>
      <c r="AI429" s="1"/>
      <c r="AJ429" s="1"/>
      <c r="AK429" s="1"/>
      <c r="AL429" s="1"/>
      <c r="AM429" s="1"/>
    </row>
    <row r="430" spans="2:39" x14ac:dyDescent="0.25">
      <c r="B430" s="29"/>
      <c r="C430" s="411" t="str">
        <f t="shared" ref="C430:C440" si="650">C247</f>
        <v>&lt;Insert Module / Unit 2&gt;</v>
      </c>
      <c r="D430" s="346"/>
      <c r="E430" s="346"/>
      <c r="F430" s="346"/>
      <c r="G430" s="346"/>
      <c r="H430" s="107"/>
      <c r="I430" s="108"/>
      <c r="J430" s="108"/>
      <c r="K430" s="108"/>
      <c r="L430" s="108"/>
      <c r="M430" s="108"/>
      <c r="N430" s="108"/>
      <c r="O430" s="108"/>
      <c r="P430" s="108"/>
      <c r="Q430" s="108"/>
      <c r="R430" s="108"/>
      <c r="S430" s="108"/>
      <c r="T430" s="10">
        <f t="shared" si="649"/>
        <v>0</v>
      </c>
      <c r="U430" s="5"/>
      <c r="X430" s="314"/>
      <c r="Y430" s="1"/>
      <c r="Z430" s="1"/>
      <c r="AA430" s="1"/>
      <c r="AB430" s="1"/>
      <c r="AC430" s="1"/>
      <c r="AD430" s="1"/>
      <c r="AE430" s="1"/>
      <c r="AF430" s="1"/>
      <c r="AG430" s="1"/>
      <c r="AH430" s="1"/>
      <c r="AI430" s="1"/>
      <c r="AJ430" s="1"/>
      <c r="AK430" s="1"/>
      <c r="AL430" s="1"/>
      <c r="AM430" s="1"/>
    </row>
    <row r="431" spans="2:39" x14ac:dyDescent="0.25">
      <c r="B431" s="29"/>
      <c r="C431" s="411" t="str">
        <f t="shared" si="650"/>
        <v>&lt;Insert Module / Unit 3&gt;</v>
      </c>
      <c r="D431" s="346"/>
      <c r="E431" s="346"/>
      <c r="F431" s="346"/>
      <c r="G431" s="346"/>
      <c r="H431" s="107"/>
      <c r="I431" s="108"/>
      <c r="J431" s="108"/>
      <c r="K431" s="108"/>
      <c r="L431" s="108"/>
      <c r="M431" s="108"/>
      <c r="N431" s="108"/>
      <c r="O431" s="108"/>
      <c r="P431" s="108"/>
      <c r="Q431" s="108"/>
      <c r="R431" s="108"/>
      <c r="S431" s="108"/>
      <c r="T431" s="10">
        <f t="shared" si="649"/>
        <v>0</v>
      </c>
      <c r="U431" s="5"/>
      <c r="X431" s="314"/>
      <c r="Y431" s="1"/>
      <c r="Z431" s="1"/>
      <c r="AA431" s="1"/>
      <c r="AB431" s="1"/>
      <c r="AC431" s="1"/>
      <c r="AD431" s="1"/>
      <c r="AE431" s="1"/>
      <c r="AF431" s="1"/>
      <c r="AG431" s="1"/>
      <c r="AH431" s="1"/>
      <c r="AI431" s="1"/>
      <c r="AJ431" s="1"/>
      <c r="AK431" s="1"/>
      <c r="AL431" s="1"/>
      <c r="AM431" s="1"/>
    </row>
    <row r="432" spans="2:39" x14ac:dyDescent="0.25">
      <c r="B432" s="29"/>
      <c r="C432" s="411" t="str">
        <f t="shared" si="650"/>
        <v>&lt;Insert Module / Unit 4&gt;</v>
      </c>
      <c r="D432" s="346"/>
      <c r="E432" s="346"/>
      <c r="F432" s="346"/>
      <c r="G432" s="346"/>
      <c r="H432" s="107"/>
      <c r="I432" s="108"/>
      <c r="J432" s="107"/>
      <c r="K432" s="107"/>
      <c r="L432" s="108"/>
      <c r="M432" s="108"/>
      <c r="N432" s="108"/>
      <c r="O432" s="108"/>
      <c r="P432" s="108"/>
      <c r="Q432" s="108"/>
      <c r="R432" s="108"/>
      <c r="S432" s="108"/>
      <c r="T432" s="10">
        <f t="shared" si="649"/>
        <v>0</v>
      </c>
      <c r="U432" s="5"/>
      <c r="X432" s="314"/>
      <c r="Y432" s="1"/>
      <c r="Z432" s="1"/>
      <c r="AA432" s="1"/>
      <c r="AB432" s="1"/>
      <c r="AC432" s="1"/>
      <c r="AD432" s="1"/>
      <c r="AE432" s="1"/>
      <c r="AF432" s="1"/>
      <c r="AG432" s="1"/>
      <c r="AH432" s="1"/>
      <c r="AI432" s="1"/>
      <c r="AJ432" s="1"/>
      <c r="AK432" s="1"/>
      <c r="AL432" s="1"/>
      <c r="AM432" s="1"/>
    </row>
    <row r="433" spans="2:39" x14ac:dyDescent="0.25">
      <c r="B433" s="29"/>
      <c r="C433" s="411" t="str">
        <f t="shared" si="650"/>
        <v>&lt;Insert Module / Unit 5&gt;</v>
      </c>
      <c r="D433" s="346"/>
      <c r="E433" s="346"/>
      <c r="F433" s="346"/>
      <c r="G433" s="346"/>
      <c r="H433" s="107"/>
      <c r="I433" s="108"/>
      <c r="J433" s="107"/>
      <c r="K433" s="107"/>
      <c r="L433" s="108"/>
      <c r="M433" s="108"/>
      <c r="N433" s="108"/>
      <c r="O433" s="108"/>
      <c r="P433" s="108"/>
      <c r="Q433" s="108"/>
      <c r="R433" s="108"/>
      <c r="S433" s="108"/>
      <c r="T433" s="10">
        <f t="shared" si="649"/>
        <v>0</v>
      </c>
      <c r="U433" s="5"/>
      <c r="X433" s="314"/>
      <c r="Y433" s="1"/>
      <c r="Z433" s="1"/>
      <c r="AA433" s="1"/>
      <c r="AB433" s="1"/>
      <c r="AC433" s="1"/>
      <c r="AD433" s="1"/>
      <c r="AE433" s="1"/>
      <c r="AF433" s="1"/>
      <c r="AG433" s="1"/>
      <c r="AH433" s="1"/>
      <c r="AI433" s="1"/>
      <c r="AJ433" s="1"/>
      <c r="AK433" s="1"/>
      <c r="AL433" s="1"/>
      <c r="AM433" s="1"/>
    </row>
    <row r="434" spans="2:39" x14ac:dyDescent="0.25">
      <c r="B434" s="29"/>
      <c r="C434" s="411" t="str">
        <f t="shared" si="650"/>
        <v>&lt;Insert Module / Unit 6&gt;</v>
      </c>
      <c r="D434" s="346"/>
      <c r="E434" s="346"/>
      <c r="F434" s="346"/>
      <c r="G434" s="346"/>
      <c r="H434" s="107"/>
      <c r="I434" s="108"/>
      <c r="J434" s="107"/>
      <c r="K434" s="107"/>
      <c r="L434" s="108"/>
      <c r="M434" s="108"/>
      <c r="N434" s="108"/>
      <c r="O434" s="108"/>
      <c r="P434" s="108"/>
      <c r="Q434" s="108"/>
      <c r="R434" s="108"/>
      <c r="S434" s="108"/>
      <c r="T434" s="10">
        <f t="shared" si="649"/>
        <v>0</v>
      </c>
      <c r="U434" s="5"/>
      <c r="X434" s="314"/>
      <c r="Y434" s="1"/>
      <c r="Z434" s="1"/>
      <c r="AA434" s="1"/>
      <c r="AB434" s="1"/>
      <c r="AC434" s="1"/>
      <c r="AD434" s="1"/>
      <c r="AE434" s="1"/>
      <c r="AF434" s="1"/>
      <c r="AG434" s="1"/>
      <c r="AH434" s="1"/>
      <c r="AI434" s="1"/>
      <c r="AJ434" s="1"/>
      <c r="AK434" s="1"/>
      <c r="AL434" s="1"/>
      <c r="AM434" s="1"/>
    </row>
    <row r="435" spans="2:39" x14ac:dyDescent="0.25">
      <c r="B435" s="29"/>
      <c r="C435" s="411" t="str">
        <f t="shared" si="650"/>
        <v>&lt;Insert Module / Unit 7&gt;</v>
      </c>
      <c r="D435" s="346"/>
      <c r="E435" s="346"/>
      <c r="F435" s="346"/>
      <c r="G435" s="346"/>
      <c r="H435" s="107"/>
      <c r="I435" s="108"/>
      <c r="J435" s="108"/>
      <c r="K435" s="108"/>
      <c r="L435" s="108"/>
      <c r="M435" s="108"/>
      <c r="N435" s="107"/>
      <c r="O435" s="108"/>
      <c r="P435" s="108"/>
      <c r="Q435" s="108"/>
      <c r="R435" s="108"/>
      <c r="S435" s="108"/>
      <c r="T435" s="10">
        <f t="shared" si="649"/>
        <v>0</v>
      </c>
      <c r="U435" s="5"/>
      <c r="X435" s="314"/>
      <c r="Y435" s="1"/>
      <c r="Z435" s="1"/>
      <c r="AA435" s="1"/>
      <c r="AB435" s="1"/>
      <c r="AC435" s="1"/>
      <c r="AD435" s="1"/>
      <c r="AE435" s="1"/>
      <c r="AF435" s="1"/>
      <c r="AG435" s="1"/>
      <c r="AH435" s="1"/>
      <c r="AI435" s="1"/>
      <c r="AJ435" s="1"/>
      <c r="AK435" s="1"/>
      <c r="AL435" s="1"/>
      <c r="AM435" s="1"/>
    </row>
    <row r="436" spans="2:39" x14ac:dyDescent="0.25">
      <c r="B436" s="29"/>
      <c r="C436" s="411" t="str">
        <f t="shared" si="650"/>
        <v>&lt;Insert Module / Unit 8&gt;</v>
      </c>
      <c r="D436" s="346"/>
      <c r="E436" s="346"/>
      <c r="F436" s="346"/>
      <c r="G436" s="346"/>
      <c r="H436" s="107"/>
      <c r="I436" s="108"/>
      <c r="J436" s="108"/>
      <c r="K436" s="108"/>
      <c r="L436" s="108"/>
      <c r="M436" s="108"/>
      <c r="N436" s="107"/>
      <c r="O436" s="108"/>
      <c r="P436" s="108"/>
      <c r="Q436" s="108"/>
      <c r="R436" s="108"/>
      <c r="S436" s="108"/>
      <c r="T436" s="10">
        <f t="shared" si="649"/>
        <v>0</v>
      </c>
      <c r="U436" s="5"/>
      <c r="X436" s="314"/>
      <c r="Y436" s="1"/>
      <c r="Z436" s="1"/>
      <c r="AA436" s="1"/>
      <c r="AB436" s="1"/>
      <c r="AC436" s="1"/>
      <c r="AD436" s="1"/>
      <c r="AE436" s="1"/>
      <c r="AF436" s="1"/>
      <c r="AG436" s="1"/>
      <c r="AH436" s="1"/>
      <c r="AI436" s="1"/>
      <c r="AJ436" s="1"/>
      <c r="AK436" s="1"/>
      <c r="AL436" s="1"/>
      <c r="AM436" s="1"/>
    </row>
    <row r="437" spans="2:39" x14ac:dyDescent="0.25">
      <c r="B437" s="29"/>
      <c r="C437" s="411" t="str">
        <f t="shared" si="650"/>
        <v>&lt;Insert Module / Unit 9&gt;</v>
      </c>
      <c r="D437" s="346"/>
      <c r="E437" s="346"/>
      <c r="F437" s="346"/>
      <c r="G437" s="346"/>
      <c r="H437" s="107"/>
      <c r="I437" s="108"/>
      <c r="J437" s="108"/>
      <c r="K437" s="108"/>
      <c r="L437" s="108"/>
      <c r="M437" s="108"/>
      <c r="N437" s="107"/>
      <c r="O437" s="108"/>
      <c r="P437" s="108"/>
      <c r="Q437" s="108"/>
      <c r="R437" s="108"/>
      <c r="S437" s="108"/>
      <c r="T437" s="10">
        <f t="shared" si="649"/>
        <v>0</v>
      </c>
      <c r="U437" s="5"/>
      <c r="X437" s="314"/>
      <c r="Y437" s="1"/>
      <c r="Z437" s="1"/>
      <c r="AA437" s="1"/>
      <c r="AB437" s="1"/>
      <c r="AC437" s="1"/>
      <c r="AD437" s="1"/>
      <c r="AE437" s="1"/>
      <c r="AF437" s="1"/>
      <c r="AG437" s="1"/>
      <c r="AH437" s="1"/>
      <c r="AI437" s="1"/>
      <c r="AJ437" s="1"/>
      <c r="AK437" s="1"/>
      <c r="AL437" s="1"/>
      <c r="AM437" s="1"/>
    </row>
    <row r="438" spans="2:39" x14ac:dyDescent="0.25">
      <c r="B438" s="29"/>
      <c r="C438" s="411" t="str">
        <f t="shared" si="650"/>
        <v>&lt;Insert Module / Unit 10&gt;</v>
      </c>
      <c r="D438" s="346"/>
      <c r="E438" s="346"/>
      <c r="F438" s="346"/>
      <c r="G438" s="346"/>
      <c r="H438" s="107"/>
      <c r="I438" s="108"/>
      <c r="J438" s="108"/>
      <c r="K438" s="108"/>
      <c r="L438" s="108"/>
      <c r="M438" s="108"/>
      <c r="N438" s="108"/>
      <c r="O438" s="108"/>
      <c r="P438" s="108"/>
      <c r="Q438" s="108"/>
      <c r="R438" s="108"/>
      <c r="S438" s="108"/>
      <c r="T438" s="10">
        <f t="shared" si="649"/>
        <v>0</v>
      </c>
      <c r="U438" s="5"/>
      <c r="X438" s="314"/>
      <c r="Y438" s="1"/>
      <c r="Z438" s="1"/>
      <c r="AA438" s="1"/>
      <c r="AB438" s="1"/>
      <c r="AC438" s="1"/>
      <c r="AD438" s="1"/>
      <c r="AE438" s="1"/>
      <c r="AF438" s="1"/>
      <c r="AG438" s="1"/>
      <c r="AH438" s="1"/>
      <c r="AI438" s="1"/>
      <c r="AJ438" s="1"/>
      <c r="AK438" s="1"/>
      <c r="AL438" s="1"/>
      <c r="AM438" s="1"/>
    </row>
    <row r="439" spans="2:39" x14ac:dyDescent="0.25">
      <c r="B439" s="29"/>
      <c r="C439" s="411" t="str">
        <f t="shared" si="650"/>
        <v>&lt;Insert Module / Unit 11&gt;</v>
      </c>
      <c r="D439" s="346"/>
      <c r="E439" s="346"/>
      <c r="F439" s="346"/>
      <c r="G439" s="346"/>
      <c r="H439" s="107"/>
      <c r="I439" s="108"/>
      <c r="J439" s="108"/>
      <c r="K439" s="108"/>
      <c r="L439" s="108"/>
      <c r="M439" s="108"/>
      <c r="N439" s="108"/>
      <c r="O439" s="108"/>
      <c r="P439" s="108"/>
      <c r="Q439" s="108"/>
      <c r="R439" s="108"/>
      <c r="S439" s="108"/>
      <c r="T439" s="10">
        <f t="shared" si="649"/>
        <v>0</v>
      </c>
      <c r="U439" s="5"/>
      <c r="X439" s="314"/>
      <c r="Y439" s="1"/>
      <c r="Z439" s="1"/>
      <c r="AA439" s="1"/>
      <c r="AB439" s="1"/>
      <c r="AC439" s="1"/>
      <c r="AD439" s="1"/>
      <c r="AE439" s="1"/>
      <c r="AF439" s="1"/>
      <c r="AG439" s="1"/>
      <c r="AH439" s="1"/>
      <c r="AI439" s="1"/>
      <c r="AJ439" s="1"/>
      <c r="AK439" s="1"/>
      <c r="AL439" s="1"/>
      <c r="AM439" s="1"/>
    </row>
    <row r="440" spans="2:39" x14ac:dyDescent="0.25">
      <c r="B440" s="29"/>
      <c r="C440" s="411" t="str">
        <f t="shared" si="650"/>
        <v>&lt;Insert Module / Unit 12&gt;</v>
      </c>
      <c r="D440" s="346"/>
      <c r="E440" s="346"/>
      <c r="F440" s="346"/>
      <c r="G440" s="346"/>
      <c r="H440" s="107"/>
      <c r="I440" s="108"/>
      <c r="J440" s="108"/>
      <c r="K440" s="108"/>
      <c r="L440" s="108"/>
      <c r="M440" s="108"/>
      <c r="N440" s="108"/>
      <c r="O440" s="108"/>
      <c r="P440" s="108"/>
      <c r="Q440" s="108"/>
      <c r="R440" s="108"/>
      <c r="S440" s="108"/>
      <c r="T440" s="10">
        <f t="shared" si="649"/>
        <v>0</v>
      </c>
      <c r="U440" s="5"/>
      <c r="X440" s="314"/>
      <c r="Y440" s="1"/>
      <c r="Z440" s="1"/>
      <c r="AA440" s="1"/>
      <c r="AB440" s="1"/>
      <c r="AC440" s="1"/>
      <c r="AD440" s="1"/>
      <c r="AE440" s="1"/>
      <c r="AF440" s="1"/>
      <c r="AG440" s="1"/>
      <c r="AH440" s="1"/>
      <c r="AI440" s="1"/>
      <c r="AJ440" s="1"/>
      <c r="AK440" s="1"/>
      <c r="AL440" s="1"/>
      <c r="AM440" s="1"/>
    </row>
    <row r="441" spans="2:39" x14ac:dyDescent="0.25">
      <c r="B441" s="29"/>
      <c r="H441" s="5"/>
      <c r="T441" s="5"/>
      <c r="U441" s="5"/>
      <c r="V441" s="326" t="s">
        <v>167</v>
      </c>
      <c r="X441" s="314"/>
      <c r="Y441" s="1"/>
      <c r="Z441" s="1"/>
      <c r="AA441" s="1"/>
      <c r="AB441" s="1"/>
      <c r="AC441" s="1"/>
      <c r="AD441" s="1"/>
      <c r="AE441" s="1"/>
      <c r="AF441" s="1"/>
      <c r="AG441" s="1"/>
      <c r="AH441" s="1"/>
      <c r="AI441" s="1"/>
      <c r="AJ441" s="1"/>
      <c r="AK441" s="1"/>
      <c r="AL441" s="1"/>
      <c r="AM441" s="1"/>
    </row>
    <row r="442" spans="2:39" x14ac:dyDescent="0.25">
      <c r="B442" s="29"/>
      <c r="G442" s="100" t="s">
        <v>105</v>
      </c>
      <c r="H442" s="10">
        <f>SUM(H429:H441)</f>
        <v>0</v>
      </c>
      <c r="I442" s="10">
        <f t="shared" ref="I442" si="651">SUM(I429:I441)</f>
        <v>0</v>
      </c>
      <c r="J442" s="10">
        <f t="shared" ref="J442" si="652">SUM(J429:J441)</f>
        <v>0</v>
      </c>
      <c r="K442" s="10">
        <f t="shared" ref="K442" si="653">SUM(K429:K441)</f>
        <v>0</v>
      </c>
      <c r="L442" s="10">
        <f t="shared" ref="L442" si="654">SUM(L429:L441)</f>
        <v>0</v>
      </c>
      <c r="M442" s="10">
        <f t="shared" ref="M442" si="655">SUM(M429:M441)</f>
        <v>0</v>
      </c>
      <c r="N442" s="10">
        <f t="shared" ref="N442" si="656">SUM(N429:N441)</f>
        <v>0</v>
      </c>
      <c r="O442" s="10">
        <f t="shared" ref="O442" si="657">SUM(O429:O441)</f>
        <v>0</v>
      </c>
      <c r="P442" s="10">
        <f t="shared" ref="P442" si="658">SUM(P429:P441)</f>
        <v>0</v>
      </c>
      <c r="Q442" s="10">
        <f t="shared" ref="Q442" si="659">SUM(Q429:Q441)</f>
        <v>0</v>
      </c>
      <c r="R442" s="10">
        <f t="shared" ref="R442" si="660">SUM(R429:R441)</f>
        <v>0</v>
      </c>
      <c r="S442" s="10">
        <f t="shared" ref="S442" si="661">SUM(S429:S441)</f>
        <v>0</v>
      </c>
      <c r="T442" s="10">
        <f t="shared" ref="T442" si="662">SUM(H442:S442)</f>
        <v>0</v>
      </c>
      <c r="U442" s="5"/>
      <c r="V442" s="327" t="s">
        <v>168</v>
      </c>
      <c r="X442" s="314"/>
      <c r="Y442" s="1"/>
      <c r="Z442" s="1"/>
      <c r="AA442" s="1"/>
      <c r="AB442" s="1"/>
      <c r="AC442" s="1"/>
      <c r="AD442" s="1"/>
      <c r="AE442" s="1"/>
      <c r="AF442" s="1"/>
      <c r="AG442" s="1"/>
      <c r="AH442" s="1"/>
      <c r="AI442" s="1"/>
      <c r="AJ442" s="1"/>
      <c r="AK442" s="1"/>
      <c r="AL442" s="1"/>
      <c r="AM442" s="1"/>
    </row>
    <row r="443" spans="2:39" x14ac:dyDescent="0.25">
      <c r="B443" s="29"/>
      <c r="G443" s="106" t="s">
        <v>112</v>
      </c>
      <c r="H443" s="10">
        <f>H442*$P$10</f>
        <v>0</v>
      </c>
      <c r="I443" s="10">
        <f t="shared" ref="I443" si="663">I442*$P$10</f>
        <v>0</v>
      </c>
      <c r="J443" s="10">
        <f t="shared" ref="J443" si="664">J442*$P$10</f>
        <v>0</v>
      </c>
      <c r="K443" s="10">
        <f t="shared" ref="K443" si="665">K442*$P$10</f>
        <v>0</v>
      </c>
      <c r="L443" s="10">
        <f t="shared" ref="L443" si="666">L442*$P$10</f>
        <v>0</v>
      </c>
      <c r="M443" s="10">
        <f t="shared" ref="M443" si="667">M442*$P$10</f>
        <v>0</v>
      </c>
      <c r="N443" s="10">
        <f t="shared" ref="N443" si="668">N442*$P$10</f>
        <v>0</v>
      </c>
      <c r="O443" s="10">
        <f t="shared" ref="O443" si="669">O442*$P$10</f>
        <v>0</v>
      </c>
      <c r="P443" s="10">
        <f t="shared" ref="P443" si="670">P442*$P$10</f>
        <v>0</v>
      </c>
      <c r="Q443" s="10">
        <f t="shared" ref="Q443" si="671">Q442*$P$10</f>
        <v>0</v>
      </c>
      <c r="R443" s="10">
        <f t="shared" ref="R443" si="672">R442*$P$10</f>
        <v>0</v>
      </c>
      <c r="S443" s="10">
        <f t="shared" ref="S443" si="673">S442*$P$10</f>
        <v>0</v>
      </c>
      <c r="T443" s="10">
        <f>SUM(H443:S443)</f>
        <v>0</v>
      </c>
      <c r="U443" s="5"/>
      <c r="V443" s="21">
        <f>'C Staff Rates &amp; Roles'!$L$15</f>
        <v>1800</v>
      </c>
      <c r="X443" s="314"/>
      <c r="Y443" s="1"/>
      <c r="Z443" s="1"/>
      <c r="AA443" s="1"/>
      <c r="AB443" s="1"/>
      <c r="AC443" s="1"/>
      <c r="AD443" s="1"/>
      <c r="AE443" s="1"/>
      <c r="AF443" s="1"/>
      <c r="AG443" s="1"/>
      <c r="AH443" s="1"/>
      <c r="AI443" s="1"/>
      <c r="AJ443" s="1"/>
      <c r="AK443" s="1"/>
      <c r="AL443" s="1"/>
      <c r="AM443" s="1"/>
    </row>
    <row r="444" spans="2:39" x14ac:dyDescent="0.25">
      <c r="B444" s="29"/>
      <c r="G444" s="100" t="s">
        <v>111</v>
      </c>
      <c r="H444" s="10">
        <f>H442*$Q$10</f>
        <v>0</v>
      </c>
      <c r="I444" s="10">
        <f t="shared" ref="I444:S444" si="674">I442*$Q$10</f>
        <v>0</v>
      </c>
      <c r="J444" s="10">
        <f t="shared" si="674"/>
        <v>0</v>
      </c>
      <c r="K444" s="10">
        <f t="shared" si="674"/>
        <v>0</v>
      </c>
      <c r="L444" s="10">
        <f t="shared" si="674"/>
        <v>0</v>
      </c>
      <c r="M444" s="10">
        <f t="shared" si="674"/>
        <v>0</v>
      </c>
      <c r="N444" s="10">
        <f t="shared" si="674"/>
        <v>0</v>
      </c>
      <c r="O444" s="10">
        <f t="shared" si="674"/>
        <v>0</v>
      </c>
      <c r="P444" s="10">
        <f t="shared" si="674"/>
        <v>0</v>
      </c>
      <c r="Q444" s="10">
        <f t="shared" si="674"/>
        <v>0</v>
      </c>
      <c r="R444" s="10">
        <f t="shared" si="674"/>
        <v>0</v>
      </c>
      <c r="S444" s="10">
        <f t="shared" si="674"/>
        <v>0</v>
      </c>
      <c r="T444" s="10">
        <f>SUM(H444:S444)</f>
        <v>0</v>
      </c>
      <c r="U444" s="5"/>
      <c r="X444" s="314"/>
      <c r="Y444" s="1"/>
      <c r="Z444" s="1"/>
      <c r="AA444" s="1"/>
      <c r="AB444" s="1"/>
      <c r="AC444" s="1"/>
      <c r="AD444" s="1"/>
      <c r="AE444" s="1"/>
      <c r="AF444" s="1"/>
      <c r="AG444" s="1"/>
      <c r="AH444" s="1"/>
      <c r="AI444" s="1"/>
      <c r="AJ444" s="1"/>
      <c r="AK444" s="1"/>
      <c r="AL444" s="1"/>
      <c r="AM444" s="1"/>
    </row>
    <row r="445" spans="2:39" x14ac:dyDescent="0.25">
      <c r="B445" s="29"/>
      <c r="G445" s="100" t="s">
        <v>119</v>
      </c>
      <c r="H445" s="10">
        <f>SUM(H442:H444)</f>
        <v>0</v>
      </c>
      <c r="I445" s="10">
        <f t="shared" ref="I445" si="675">SUM(I442:I444)</f>
        <v>0</v>
      </c>
      <c r="J445" s="10">
        <f t="shared" ref="J445" si="676">SUM(J442:J444)</f>
        <v>0</v>
      </c>
      <c r="K445" s="10">
        <f t="shared" ref="K445" si="677">SUM(K442:K444)</f>
        <v>0</v>
      </c>
      <c r="L445" s="10">
        <f t="shared" ref="L445" si="678">SUM(L442:L444)</f>
        <v>0</v>
      </c>
      <c r="M445" s="10">
        <f t="shared" ref="M445" si="679">SUM(M442:M444)</f>
        <v>0</v>
      </c>
      <c r="N445" s="10">
        <f t="shared" ref="N445" si="680">SUM(N442:N444)</f>
        <v>0</v>
      </c>
      <c r="O445" s="10">
        <f t="shared" ref="O445" si="681">SUM(O442:O444)</f>
        <v>0</v>
      </c>
      <c r="P445" s="10">
        <f t="shared" ref="P445" si="682">SUM(P442:P444)</f>
        <v>0</v>
      </c>
      <c r="Q445" s="10">
        <f t="shared" ref="Q445" si="683">SUM(Q442:Q444)</f>
        <v>0</v>
      </c>
      <c r="R445" s="10">
        <f t="shared" ref="R445" si="684">SUM(R442:R444)</f>
        <v>0</v>
      </c>
      <c r="S445" s="10">
        <f t="shared" ref="S445" si="685">SUM(S442:S444)</f>
        <v>0</v>
      </c>
      <c r="T445" s="104">
        <f>SUM(T442:T444)</f>
        <v>0</v>
      </c>
      <c r="U445" s="105"/>
      <c r="V445" s="141">
        <f>T445/V443</f>
        <v>0</v>
      </c>
      <c r="X445" s="314"/>
      <c r="Y445" s="1"/>
      <c r="Z445" s="1"/>
      <c r="AA445" s="1"/>
      <c r="AB445" s="1"/>
      <c r="AC445" s="1"/>
      <c r="AD445" s="1"/>
      <c r="AE445" s="1"/>
      <c r="AF445" s="1"/>
      <c r="AG445" s="1"/>
      <c r="AH445" s="1"/>
      <c r="AI445" s="1"/>
      <c r="AJ445" s="1"/>
      <c r="AK445" s="1"/>
      <c r="AL445" s="1"/>
      <c r="AM445" s="1"/>
    </row>
    <row r="446" spans="2:39" x14ac:dyDescent="0.25">
      <c r="B446" s="29"/>
      <c r="X446" s="314"/>
      <c r="Y446" s="1"/>
      <c r="Z446" s="1"/>
      <c r="AA446" s="1"/>
      <c r="AB446" s="1"/>
      <c r="AC446" s="1"/>
      <c r="AD446" s="1"/>
      <c r="AE446" s="1"/>
      <c r="AF446" s="1"/>
      <c r="AG446" s="1"/>
      <c r="AH446" s="1"/>
      <c r="AI446" s="1"/>
      <c r="AJ446" s="1"/>
      <c r="AK446" s="1"/>
      <c r="AL446" s="1"/>
      <c r="AM446" s="1"/>
    </row>
    <row r="447" spans="2:39" ht="18.75" x14ac:dyDescent="0.3">
      <c r="B447" s="29"/>
      <c r="E447" s="23" t="s">
        <v>45</v>
      </c>
      <c r="G447" s="101" t="s">
        <v>115</v>
      </c>
      <c r="I447" s="94" t="s">
        <v>109</v>
      </c>
      <c r="J447" s="112">
        <f>$O$10</f>
        <v>15</v>
      </c>
      <c r="K447" s="94"/>
      <c r="M447" s="94" t="s">
        <v>95</v>
      </c>
      <c r="N447" s="20">
        <f>$P$10</f>
        <v>1</v>
      </c>
      <c r="P447" t="s">
        <v>110</v>
      </c>
      <c r="R447" s="121">
        <f>$Q$10</f>
        <v>1</v>
      </c>
      <c r="X447" s="314"/>
      <c r="Y447" s="1"/>
      <c r="Z447" s="1"/>
      <c r="AA447" s="1"/>
      <c r="AB447" s="1"/>
      <c r="AC447" s="1"/>
      <c r="AD447" s="1"/>
      <c r="AE447" s="1"/>
      <c r="AF447" s="1"/>
      <c r="AG447" s="1"/>
      <c r="AH447" s="1"/>
      <c r="AI447" s="1"/>
      <c r="AJ447" s="1"/>
      <c r="AK447" s="1"/>
      <c r="AL447" s="1"/>
      <c r="AM447" s="1"/>
    </row>
    <row r="448" spans="2:39" x14ac:dyDescent="0.25">
      <c r="B448" s="29"/>
      <c r="C448" s="353" t="s">
        <v>123</v>
      </c>
      <c r="D448" s="362"/>
      <c r="E448" s="362"/>
      <c r="F448" s="362"/>
      <c r="G448" s="362"/>
      <c r="H448" s="109" t="s">
        <v>91</v>
      </c>
      <c r="I448" s="109" t="s">
        <v>92</v>
      </c>
      <c r="J448" s="109" t="s">
        <v>93</v>
      </c>
      <c r="K448" s="109" t="s">
        <v>94</v>
      </c>
      <c r="L448" s="109" t="s">
        <v>83</v>
      </c>
      <c r="M448" s="109" t="s">
        <v>84</v>
      </c>
      <c r="N448" s="109" t="s">
        <v>85</v>
      </c>
      <c r="O448" s="109" t="s">
        <v>86</v>
      </c>
      <c r="P448" s="109" t="s">
        <v>87</v>
      </c>
      <c r="Q448" s="109" t="s">
        <v>88</v>
      </c>
      <c r="R448" s="109" t="s">
        <v>89</v>
      </c>
      <c r="S448" s="109" t="s">
        <v>90</v>
      </c>
      <c r="T448" s="109" t="s">
        <v>3</v>
      </c>
      <c r="U448" s="136"/>
      <c r="X448" s="314"/>
      <c r="Y448" s="1"/>
      <c r="Z448" s="1"/>
      <c r="AA448" s="1"/>
      <c r="AB448" s="1"/>
      <c r="AC448" s="1"/>
      <c r="AD448" s="1"/>
      <c r="AE448" s="1"/>
      <c r="AF448" s="1"/>
      <c r="AG448" s="1"/>
      <c r="AH448" s="1"/>
      <c r="AI448" s="1"/>
      <c r="AJ448" s="1"/>
      <c r="AK448" s="1"/>
      <c r="AL448" s="1"/>
      <c r="AM448" s="1"/>
    </row>
    <row r="449" spans="2:39" x14ac:dyDescent="0.25">
      <c r="B449" s="29"/>
      <c r="C449" s="411" t="str">
        <f>C266</f>
        <v>&lt;Insert Module / Unit 1&gt;</v>
      </c>
      <c r="D449" s="346"/>
      <c r="E449" s="346"/>
      <c r="F449" s="346"/>
      <c r="G449" s="346"/>
      <c r="H449" s="107"/>
      <c r="I449" s="108"/>
      <c r="J449" s="108"/>
      <c r="K449" s="108"/>
      <c r="L449" s="108"/>
      <c r="M449" s="108"/>
      <c r="N449" s="108"/>
      <c r="O449" s="108"/>
      <c r="P449" s="108"/>
      <c r="Q449" s="108"/>
      <c r="R449" s="108"/>
      <c r="S449" s="108"/>
      <c r="T449" s="10">
        <f t="shared" ref="T449:T460" si="686">SUM(H449:S449)</f>
        <v>0</v>
      </c>
      <c r="U449" s="5"/>
      <c r="X449" s="314"/>
      <c r="Y449" s="1"/>
      <c r="Z449" s="1"/>
      <c r="AA449" s="1"/>
      <c r="AB449" s="1"/>
      <c r="AC449" s="1"/>
      <c r="AD449" s="1"/>
      <c r="AE449" s="1"/>
      <c r="AF449" s="1"/>
      <c r="AG449" s="1"/>
      <c r="AH449" s="1"/>
      <c r="AI449" s="1"/>
      <c r="AJ449" s="1"/>
      <c r="AK449" s="1"/>
      <c r="AL449" s="1"/>
      <c r="AM449" s="1"/>
    </row>
    <row r="450" spans="2:39" x14ac:dyDescent="0.25">
      <c r="B450" s="29"/>
      <c r="C450" s="411" t="s">
        <v>72</v>
      </c>
      <c r="D450" s="346"/>
      <c r="E450" s="346"/>
      <c r="F450" s="346"/>
      <c r="G450" s="346"/>
      <c r="H450" s="107"/>
      <c r="I450" s="108"/>
      <c r="J450" s="108"/>
      <c r="K450" s="108"/>
      <c r="L450" s="108"/>
      <c r="M450" s="108"/>
      <c r="N450" s="108"/>
      <c r="O450" s="108"/>
      <c r="P450" s="108"/>
      <c r="Q450" s="108"/>
      <c r="R450" s="108"/>
      <c r="S450" s="108"/>
      <c r="T450" s="10">
        <f t="shared" si="686"/>
        <v>0</v>
      </c>
      <c r="U450" s="5"/>
      <c r="X450" s="314"/>
      <c r="Y450" s="1"/>
      <c r="Z450" s="1"/>
      <c r="AA450" s="1"/>
      <c r="AB450" s="1"/>
      <c r="AC450" s="1"/>
      <c r="AD450" s="1"/>
      <c r="AE450" s="1"/>
      <c r="AF450" s="1"/>
      <c r="AG450" s="1"/>
      <c r="AH450" s="1"/>
      <c r="AI450" s="1"/>
      <c r="AJ450" s="1"/>
      <c r="AK450" s="1"/>
      <c r="AL450" s="1"/>
      <c r="AM450" s="1"/>
    </row>
    <row r="451" spans="2:39" x14ac:dyDescent="0.25">
      <c r="B451" s="29"/>
      <c r="C451" s="411" t="s">
        <v>73</v>
      </c>
      <c r="D451" s="346"/>
      <c r="E451" s="346"/>
      <c r="F451" s="346"/>
      <c r="G451" s="346"/>
      <c r="H451" s="107"/>
      <c r="I451" s="108"/>
      <c r="J451" s="108"/>
      <c r="K451" s="108"/>
      <c r="L451" s="108"/>
      <c r="M451" s="108"/>
      <c r="N451" s="108"/>
      <c r="O451" s="108"/>
      <c r="P451" s="108"/>
      <c r="Q451" s="108"/>
      <c r="R451" s="108"/>
      <c r="S451" s="108"/>
      <c r="T451" s="10">
        <f t="shared" si="686"/>
        <v>0</v>
      </c>
      <c r="U451" s="5"/>
      <c r="X451" s="314"/>
      <c r="Y451" s="1"/>
      <c r="Z451" s="1"/>
      <c r="AA451" s="1"/>
      <c r="AB451" s="1"/>
      <c r="AC451" s="1"/>
      <c r="AD451" s="1"/>
      <c r="AE451" s="1"/>
      <c r="AF451" s="1"/>
      <c r="AG451" s="1"/>
      <c r="AH451" s="1"/>
      <c r="AI451" s="1"/>
      <c r="AJ451" s="1"/>
      <c r="AK451" s="1"/>
      <c r="AL451" s="1"/>
      <c r="AM451" s="1"/>
    </row>
    <row r="452" spans="2:39" x14ac:dyDescent="0.25">
      <c r="B452" s="29"/>
      <c r="C452" s="411" t="s">
        <v>74</v>
      </c>
      <c r="D452" s="346"/>
      <c r="E452" s="346"/>
      <c r="F452" s="346"/>
      <c r="G452" s="346"/>
      <c r="H452" s="107"/>
      <c r="I452" s="108"/>
      <c r="J452" s="108"/>
      <c r="K452" s="108"/>
      <c r="L452" s="108"/>
      <c r="M452" s="108"/>
      <c r="N452" s="108"/>
      <c r="O452" s="108"/>
      <c r="P452" s="108"/>
      <c r="Q452" s="108"/>
      <c r="R452" s="108"/>
      <c r="S452" s="108"/>
      <c r="T452" s="10">
        <f t="shared" si="686"/>
        <v>0</v>
      </c>
      <c r="U452" s="5"/>
      <c r="X452" s="314"/>
      <c r="Y452" s="1"/>
      <c r="Z452" s="1"/>
      <c r="AA452" s="1"/>
      <c r="AB452" s="1"/>
      <c r="AC452" s="1"/>
      <c r="AD452" s="1"/>
      <c r="AE452" s="1"/>
      <c r="AF452" s="1"/>
      <c r="AG452" s="1"/>
      <c r="AH452" s="1"/>
      <c r="AI452" s="1"/>
      <c r="AJ452" s="1"/>
      <c r="AK452" s="1"/>
      <c r="AL452" s="1"/>
      <c r="AM452" s="1"/>
    </row>
    <row r="453" spans="2:39" x14ac:dyDescent="0.25">
      <c r="B453" s="29"/>
      <c r="C453" s="411" t="s">
        <v>75</v>
      </c>
      <c r="D453" s="346"/>
      <c r="E453" s="346"/>
      <c r="F453" s="346"/>
      <c r="G453" s="346"/>
      <c r="H453" s="107"/>
      <c r="I453" s="108"/>
      <c r="J453" s="108"/>
      <c r="K453" s="108"/>
      <c r="L453" s="108"/>
      <c r="M453" s="108"/>
      <c r="N453" s="108"/>
      <c r="O453" s="108"/>
      <c r="P453" s="108"/>
      <c r="Q453" s="108"/>
      <c r="R453" s="108"/>
      <c r="S453" s="108"/>
      <c r="T453" s="10">
        <f t="shared" si="686"/>
        <v>0</v>
      </c>
      <c r="U453" s="5"/>
      <c r="X453" s="314"/>
      <c r="Y453" s="1"/>
      <c r="Z453" s="1"/>
      <c r="AA453" s="1"/>
      <c r="AB453" s="1"/>
      <c r="AC453" s="1"/>
      <c r="AD453" s="1"/>
      <c r="AE453" s="1"/>
      <c r="AF453" s="1"/>
      <c r="AG453" s="1"/>
      <c r="AH453" s="1"/>
      <c r="AI453" s="1"/>
      <c r="AJ453" s="1"/>
      <c r="AK453" s="1"/>
      <c r="AL453" s="1"/>
      <c r="AM453" s="1"/>
    </row>
    <row r="454" spans="2:39" x14ac:dyDescent="0.25">
      <c r="B454" s="29"/>
      <c r="C454" s="411" t="s">
        <v>76</v>
      </c>
      <c r="D454" s="346"/>
      <c r="E454" s="346"/>
      <c r="F454" s="346"/>
      <c r="G454" s="346"/>
      <c r="H454" s="107"/>
      <c r="I454" s="108"/>
      <c r="J454" s="108"/>
      <c r="K454" s="108"/>
      <c r="L454" s="108"/>
      <c r="M454" s="108"/>
      <c r="N454" s="108"/>
      <c r="O454" s="108"/>
      <c r="P454" s="108"/>
      <c r="Q454" s="108"/>
      <c r="R454" s="108"/>
      <c r="S454" s="108"/>
      <c r="T454" s="10">
        <f t="shared" si="686"/>
        <v>0</v>
      </c>
      <c r="U454" s="5"/>
      <c r="X454" s="314"/>
      <c r="Y454" s="1"/>
      <c r="Z454" s="1"/>
      <c r="AA454" s="1"/>
      <c r="AB454" s="1"/>
      <c r="AC454" s="1"/>
      <c r="AD454" s="1"/>
      <c r="AE454" s="1"/>
      <c r="AF454" s="1"/>
      <c r="AG454" s="1"/>
      <c r="AH454" s="1"/>
      <c r="AI454" s="1"/>
      <c r="AJ454" s="1"/>
      <c r="AK454" s="1"/>
      <c r="AL454" s="1"/>
      <c r="AM454" s="1"/>
    </row>
    <row r="455" spans="2:39" x14ac:dyDescent="0.25">
      <c r="B455" s="29"/>
      <c r="C455" s="411" t="s">
        <v>77</v>
      </c>
      <c r="D455" s="346"/>
      <c r="E455" s="346"/>
      <c r="F455" s="346"/>
      <c r="G455" s="346"/>
      <c r="H455" s="107"/>
      <c r="I455" s="108"/>
      <c r="J455" s="108"/>
      <c r="K455" s="108"/>
      <c r="L455" s="108"/>
      <c r="M455" s="108"/>
      <c r="N455" s="108"/>
      <c r="O455" s="108"/>
      <c r="P455" s="108"/>
      <c r="Q455" s="108"/>
      <c r="R455" s="108"/>
      <c r="S455" s="108"/>
      <c r="T455" s="10">
        <f t="shared" si="686"/>
        <v>0</v>
      </c>
      <c r="U455" s="5"/>
      <c r="X455" s="314"/>
      <c r="Y455" s="1"/>
      <c r="Z455" s="1"/>
      <c r="AA455" s="1"/>
      <c r="AB455" s="1"/>
      <c r="AC455" s="1"/>
      <c r="AD455" s="1"/>
      <c r="AE455" s="1"/>
      <c r="AF455" s="1"/>
      <c r="AG455" s="1"/>
      <c r="AH455" s="1"/>
      <c r="AI455" s="1"/>
      <c r="AJ455" s="1"/>
      <c r="AK455" s="1"/>
      <c r="AL455" s="1"/>
      <c r="AM455" s="1"/>
    </row>
    <row r="456" spans="2:39" x14ac:dyDescent="0.25">
      <c r="B456" s="29"/>
      <c r="C456" s="411" t="s">
        <v>78</v>
      </c>
      <c r="D456" s="346"/>
      <c r="E456" s="346"/>
      <c r="F456" s="346"/>
      <c r="G456" s="346"/>
      <c r="H456" s="107"/>
      <c r="I456" s="108"/>
      <c r="J456" s="108"/>
      <c r="K456" s="108"/>
      <c r="L456" s="108"/>
      <c r="M456" s="108"/>
      <c r="N456" s="108"/>
      <c r="O456" s="108"/>
      <c r="P456" s="108"/>
      <c r="Q456" s="108"/>
      <c r="R456" s="108"/>
      <c r="S456" s="108"/>
      <c r="T456" s="10">
        <f t="shared" si="686"/>
        <v>0</v>
      </c>
      <c r="U456" s="5"/>
      <c r="X456" s="314"/>
      <c r="Y456" s="1"/>
      <c r="Z456" s="1"/>
      <c r="AA456" s="1"/>
      <c r="AB456" s="1"/>
      <c r="AC456" s="1"/>
      <c r="AD456" s="1"/>
      <c r="AE456" s="1"/>
      <c r="AF456" s="1"/>
      <c r="AG456" s="1"/>
      <c r="AH456" s="1"/>
      <c r="AI456" s="1"/>
      <c r="AJ456" s="1"/>
      <c r="AK456" s="1"/>
      <c r="AL456" s="1"/>
      <c r="AM456" s="1"/>
    </row>
    <row r="457" spans="2:39" x14ac:dyDescent="0.25">
      <c r="B457" s="29"/>
      <c r="C457" s="411" t="s">
        <v>79</v>
      </c>
      <c r="D457" s="346"/>
      <c r="E457" s="346"/>
      <c r="F457" s="346"/>
      <c r="G457" s="346"/>
      <c r="H457" s="107"/>
      <c r="I457" s="108"/>
      <c r="J457" s="108"/>
      <c r="K457" s="108"/>
      <c r="L457" s="108"/>
      <c r="M457" s="108"/>
      <c r="N457" s="108"/>
      <c r="O457" s="108"/>
      <c r="P457" s="108"/>
      <c r="Q457" s="108"/>
      <c r="R457" s="108"/>
      <c r="S457" s="108"/>
      <c r="T457" s="10">
        <f t="shared" si="686"/>
        <v>0</v>
      </c>
      <c r="U457" s="5"/>
      <c r="X457" s="314"/>
      <c r="Y457" s="1"/>
      <c r="Z457" s="1"/>
      <c r="AA457" s="1"/>
      <c r="AB457" s="1"/>
      <c r="AC457" s="1"/>
      <c r="AD457" s="1"/>
      <c r="AE457" s="1"/>
      <c r="AF457" s="1"/>
      <c r="AG457" s="1"/>
      <c r="AH457" s="1"/>
      <c r="AI457" s="1"/>
      <c r="AJ457" s="1"/>
      <c r="AK457" s="1"/>
      <c r="AL457" s="1"/>
      <c r="AM457" s="1"/>
    </row>
    <row r="458" spans="2:39" x14ac:dyDescent="0.25">
      <c r="B458" s="29"/>
      <c r="C458" s="411" t="s">
        <v>80</v>
      </c>
      <c r="D458" s="346"/>
      <c r="E458" s="346"/>
      <c r="F458" s="346"/>
      <c r="G458" s="346"/>
      <c r="H458" s="107"/>
      <c r="I458" s="108"/>
      <c r="J458" s="108"/>
      <c r="K458" s="108"/>
      <c r="L458" s="108"/>
      <c r="M458" s="108"/>
      <c r="N458" s="108"/>
      <c r="O458" s="108"/>
      <c r="P458" s="108"/>
      <c r="Q458" s="108"/>
      <c r="R458" s="108"/>
      <c r="S458" s="108"/>
      <c r="T458" s="10">
        <f t="shared" si="686"/>
        <v>0</v>
      </c>
      <c r="U458" s="5"/>
      <c r="X458" s="314"/>
      <c r="Y458" s="1"/>
      <c r="Z458" s="1"/>
      <c r="AA458" s="1"/>
      <c r="AB458" s="1"/>
      <c r="AC458" s="1"/>
      <c r="AD458" s="1"/>
      <c r="AE458" s="1"/>
      <c r="AF458" s="1"/>
      <c r="AG458" s="1"/>
      <c r="AH458" s="1"/>
      <c r="AI458" s="1"/>
      <c r="AJ458" s="1"/>
      <c r="AK458" s="1"/>
      <c r="AL458" s="1"/>
      <c r="AM458" s="1"/>
    </row>
    <row r="459" spans="2:39" x14ac:dyDescent="0.25">
      <c r="B459" s="29"/>
      <c r="C459" s="411" t="s">
        <v>81</v>
      </c>
      <c r="D459" s="346"/>
      <c r="E459" s="346"/>
      <c r="F459" s="346"/>
      <c r="G459" s="346"/>
      <c r="H459" s="107"/>
      <c r="I459" s="108"/>
      <c r="J459" s="108"/>
      <c r="K459" s="108"/>
      <c r="L459" s="108"/>
      <c r="M459" s="108"/>
      <c r="N459" s="108"/>
      <c r="O459" s="108"/>
      <c r="P459" s="108"/>
      <c r="Q459" s="108"/>
      <c r="R459" s="108"/>
      <c r="S459" s="108"/>
      <c r="T459" s="10">
        <f t="shared" si="686"/>
        <v>0</v>
      </c>
      <c r="U459" s="5"/>
      <c r="X459" s="314"/>
      <c r="Y459" s="1"/>
      <c r="Z459" s="1"/>
      <c r="AA459" s="1"/>
      <c r="AB459" s="1"/>
      <c r="AC459" s="1"/>
      <c r="AD459" s="1"/>
      <c r="AE459" s="1"/>
      <c r="AF459" s="1"/>
      <c r="AG459" s="1"/>
      <c r="AH459" s="1"/>
      <c r="AI459" s="1"/>
      <c r="AJ459" s="1"/>
      <c r="AK459" s="1"/>
      <c r="AL459" s="1"/>
      <c r="AM459" s="1"/>
    </row>
    <row r="460" spans="2:39" x14ac:dyDescent="0.25">
      <c r="B460" s="29"/>
      <c r="C460" s="411" t="s">
        <v>82</v>
      </c>
      <c r="D460" s="346"/>
      <c r="E460" s="346"/>
      <c r="F460" s="346"/>
      <c r="G460" s="346"/>
      <c r="H460" s="107"/>
      <c r="I460" s="108"/>
      <c r="J460" s="108"/>
      <c r="K460" s="108"/>
      <c r="L460" s="108"/>
      <c r="M460" s="108"/>
      <c r="N460" s="108"/>
      <c r="O460" s="108"/>
      <c r="P460" s="108"/>
      <c r="Q460" s="108"/>
      <c r="R460" s="108"/>
      <c r="S460" s="108"/>
      <c r="T460" s="10">
        <f t="shared" si="686"/>
        <v>0</v>
      </c>
      <c r="U460" s="5"/>
      <c r="X460" s="314"/>
      <c r="Y460" s="1"/>
      <c r="Z460" s="1"/>
      <c r="AA460" s="1"/>
      <c r="AB460" s="1"/>
      <c r="AC460" s="1"/>
      <c r="AD460" s="1"/>
      <c r="AE460" s="1"/>
      <c r="AF460" s="1"/>
      <c r="AG460" s="1"/>
      <c r="AH460" s="1"/>
      <c r="AI460" s="1"/>
      <c r="AJ460" s="1"/>
      <c r="AK460" s="1"/>
      <c r="AL460" s="1"/>
      <c r="AM460" s="1"/>
    </row>
    <row r="461" spans="2:39" x14ac:dyDescent="0.25">
      <c r="B461" s="29"/>
      <c r="H461" s="5"/>
      <c r="T461" s="5"/>
      <c r="U461" s="5"/>
      <c r="V461" s="326" t="s">
        <v>167</v>
      </c>
      <c r="X461" s="314"/>
      <c r="Y461" s="1"/>
      <c r="Z461" s="1"/>
      <c r="AA461" s="1"/>
      <c r="AB461" s="1"/>
      <c r="AC461" s="1"/>
      <c r="AD461" s="1"/>
      <c r="AE461" s="1"/>
      <c r="AF461" s="1"/>
      <c r="AG461" s="1"/>
      <c r="AH461" s="1"/>
      <c r="AI461" s="1"/>
      <c r="AJ461" s="1"/>
      <c r="AK461" s="1"/>
      <c r="AL461" s="1"/>
      <c r="AM461" s="1"/>
    </row>
    <row r="462" spans="2:39" x14ac:dyDescent="0.25">
      <c r="B462" s="29"/>
      <c r="G462" s="100" t="s">
        <v>105</v>
      </c>
      <c r="H462" s="10">
        <f>SUM(H449:H461)</f>
        <v>0</v>
      </c>
      <c r="I462" s="10">
        <f t="shared" ref="I462" si="687">SUM(I449:I461)</f>
        <v>0</v>
      </c>
      <c r="J462" s="10">
        <f t="shared" ref="J462" si="688">SUM(J449:J461)</f>
        <v>0</v>
      </c>
      <c r="K462" s="10">
        <f t="shared" ref="K462" si="689">SUM(K449:K461)</f>
        <v>0</v>
      </c>
      <c r="L462" s="10">
        <f t="shared" ref="L462" si="690">SUM(L449:L461)</f>
        <v>0</v>
      </c>
      <c r="M462" s="10">
        <f t="shared" ref="M462" si="691">SUM(M449:M461)</f>
        <v>0</v>
      </c>
      <c r="N462" s="10">
        <f t="shared" ref="N462" si="692">SUM(N449:N461)</f>
        <v>0</v>
      </c>
      <c r="O462" s="10">
        <f t="shared" ref="O462" si="693">SUM(O449:O461)</f>
        <v>0</v>
      </c>
      <c r="P462" s="10">
        <f t="shared" ref="P462" si="694">SUM(P449:P461)</f>
        <v>0</v>
      </c>
      <c r="Q462" s="10">
        <f t="shared" ref="Q462" si="695">SUM(Q449:Q461)</f>
        <v>0</v>
      </c>
      <c r="R462" s="10">
        <f t="shared" ref="R462" si="696">SUM(R449:R461)</f>
        <v>0</v>
      </c>
      <c r="S462" s="10">
        <f t="shared" ref="S462" si="697">SUM(S449:S461)</f>
        <v>0</v>
      </c>
      <c r="T462" s="10">
        <f t="shared" ref="T462" si="698">SUM(H462:S462)</f>
        <v>0</v>
      </c>
      <c r="U462" s="5"/>
      <c r="V462" s="327" t="s">
        <v>168</v>
      </c>
      <c r="X462" s="314"/>
      <c r="Y462" s="1"/>
      <c r="Z462" s="1"/>
      <c r="AA462" s="1"/>
      <c r="AB462" s="1"/>
      <c r="AC462" s="1"/>
      <c r="AD462" s="1"/>
      <c r="AE462" s="1"/>
      <c r="AF462" s="1"/>
      <c r="AG462" s="1"/>
      <c r="AH462" s="1"/>
      <c r="AI462" s="1"/>
      <c r="AJ462" s="1"/>
      <c r="AK462" s="1"/>
      <c r="AL462" s="1"/>
      <c r="AM462" s="1"/>
    </row>
    <row r="463" spans="2:39" x14ac:dyDescent="0.25">
      <c r="B463" s="29"/>
      <c r="G463" s="106" t="s">
        <v>112</v>
      </c>
      <c r="H463" s="10">
        <f>H462*$P$10</f>
        <v>0</v>
      </c>
      <c r="I463" s="10">
        <f t="shared" ref="I463" si="699">I462*$P$10</f>
        <v>0</v>
      </c>
      <c r="J463" s="10">
        <f t="shared" ref="J463" si="700">J462*$P$10</f>
        <v>0</v>
      </c>
      <c r="K463" s="10">
        <f t="shared" ref="K463" si="701">K462*$P$10</f>
        <v>0</v>
      </c>
      <c r="L463" s="10">
        <f t="shared" ref="L463" si="702">L462*$P$10</f>
        <v>0</v>
      </c>
      <c r="M463" s="10">
        <f t="shared" ref="M463" si="703">M462*$P$10</f>
        <v>0</v>
      </c>
      <c r="N463" s="10">
        <f t="shared" ref="N463" si="704">N462*$P$10</f>
        <v>0</v>
      </c>
      <c r="O463" s="10">
        <f t="shared" ref="O463" si="705">O462*$P$10</f>
        <v>0</v>
      </c>
      <c r="P463" s="10">
        <f t="shared" ref="P463" si="706">P462*$P$10</f>
        <v>0</v>
      </c>
      <c r="Q463" s="10">
        <f t="shared" ref="Q463" si="707">Q462*$P$10</f>
        <v>0</v>
      </c>
      <c r="R463" s="10">
        <f t="shared" ref="R463" si="708">R462*$P$10</f>
        <v>0</v>
      </c>
      <c r="S463" s="10">
        <f t="shared" ref="S463" si="709">S462*$P$10</f>
        <v>0</v>
      </c>
      <c r="T463" s="10">
        <f>SUM(H463:S463)</f>
        <v>0</v>
      </c>
      <c r="U463" s="5"/>
      <c r="V463" s="21">
        <f>'C Staff Rates &amp; Roles'!$L$15</f>
        <v>1800</v>
      </c>
      <c r="X463" s="314"/>
      <c r="Y463" s="1"/>
      <c r="Z463" s="1"/>
      <c r="AA463" s="1"/>
      <c r="AB463" s="1"/>
      <c r="AC463" s="1"/>
      <c r="AD463" s="1"/>
      <c r="AE463" s="1"/>
      <c r="AF463" s="1"/>
      <c r="AG463" s="1"/>
      <c r="AH463" s="1"/>
      <c r="AI463" s="1"/>
      <c r="AJ463" s="1"/>
      <c r="AK463" s="1"/>
      <c r="AL463" s="1"/>
      <c r="AM463" s="1"/>
    </row>
    <row r="464" spans="2:39" x14ac:dyDescent="0.25">
      <c r="B464" s="29"/>
      <c r="G464" s="100" t="s">
        <v>111</v>
      </c>
      <c r="H464" s="10">
        <f>H462*$Q$10</f>
        <v>0</v>
      </c>
      <c r="I464" s="10">
        <f t="shared" ref="I464:S464" si="710">I462*$Q$10</f>
        <v>0</v>
      </c>
      <c r="J464" s="10">
        <f t="shared" si="710"/>
        <v>0</v>
      </c>
      <c r="K464" s="10">
        <f t="shared" si="710"/>
        <v>0</v>
      </c>
      <c r="L464" s="10">
        <f t="shared" si="710"/>
        <v>0</v>
      </c>
      <c r="M464" s="10">
        <f t="shared" si="710"/>
        <v>0</v>
      </c>
      <c r="N464" s="10">
        <f t="shared" si="710"/>
        <v>0</v>
      </c>
      <c r="O464" s="10">
        <f t="shared" si="710"/>
        <v>0</v>
      </c>
      <c r="P464" s="10">
        <f t="shared" si="710"/>
        <v>0</v>
      </c>
      <c r="Q464" s="10">
        <f t="shared" si="710"/>
        <v>0</v>
      </c>
      <c r="R464" s="10">
        <f t="shared" si="710"/>
        <v>0</v>
      </c>
      <c r="S464" s="10">
        <f t="shared" si="710"/>
        <v>0</v>
      </c>
      <c r="T464" s="10">
        <f>SUM(H464:S464)</f>
        <v>0</v>
      </c>
      <c r="U464" s="5"/>
      <c r="X464" s="314"/>
      <c r="Y464" s="1"/>
      <c r="Z464" s="1"/>
      <c r="AA464" s="1"/>
      <c r="AB464" s="1"/>
      <c r="AC464" s="1"/>
      <c r="AD464" s="1"/>
      <c r="AE464" s="1"/>
      <c r="AF464" s="1"/>
      <c r="AG464" s="1"/>
      <c r="AH464" s="1"/>
      <c r="AI464" s="1"/>
      <c r="AJ464" s="1"/>
      <c r="AK464" s="1"/>
      <c r="AL464" s="1"/>
      <c r="AM464" s="1"/>
    </row>
    <row r="465" spans="2:39" x14ac:dyDescent="0.25">
      <c r="B465" s="29"/>
      <c r="G465" s="100" t="s">
        <v>120</v>
      </c>
      <c r="H465" s="10">
        <f>SUM(H462:H464)</f>
        <v>0</v>
      </c>
      <c r="I465" s="10">
        <f t="shared" ref="I465" si="711">SUM(I462:I464)</f>
        <v>0</v>
      </c>
      <c r="J465" s="10">
        <f t="shared" ref="J465" si="712">SUM(J462:J464)</f>
        <v>0</v>
      </c>
      <c r="K465" s="10">
        <f t="shared" ref="K465" si="713">SUM(K462:K464)</f>
        <v>0</v>
      </c>
      <c r="L465" s="10">
        <f t="shared" ref="L465" si="714">SUM(L462:L464)</f>
        <v>0</v>
      </c>
      <c r="M465" s="10">
        <f t="shared" ref="M465" si="715">SUM(M462:M464)</f>
        <v>0</v>
      </c>
      <c r="N465" s="10">
        <f t="shared" ref="N465" si="716">SUM(N462:N464)</f>
        <v>0</v>
      </c>
      <c r="O465" s="10">
        <f t="shared" ref="O465" si="717">SUM(O462:O464)</f>
        <v>0</v>
      </c>
      <c r="P465" s="10">
        <f t="shared" ref="P465" si="718">SUM(P462:P464)</f>
        <v>0</v>
      </c>
      <c r="Q465" s="10">
        <f t="shared" ref="Q465" si="719">SUM(Q462:Q464)</f>
        <v>0</v>
      </c>
      <c r="R465" s="10">
        <f t="shared" ref="R465" si="720">SUM(R462:R464)</f>
        <v>0</v>
      </c>
      <c r="S465" s="10">
        <f t="shared" ref="S465" si="721">SUM(S462:S464)</f>
        <v>0</v>
      </c>
      <c r="T465" s="104">
        <f>SUM(T462:T464)</f>
        <v>0</v>
      </c>
      <c r="U465" s="105"/>
      <c r="V465" s="141">
        <f>T465/V463</f>
        <v>0</v>
      </c>
      <c r="X465" s="314"/>
      <c r="Y465" s="1"/>
      <c r="Z465" s="1"/>
      <c r="AA465" s="1"/>
      <c r="AB465" s="1"/>
      <c r="AC465" s="1"/>
      <c r="AD465" s="1"/>
      <c r="AE465" s="1"/>
      <c r="AF465" s="1"/>
      <c r="AG465" s="1"/>
      <c r="AH465" s="1"/>
      <c r="AI465" s="1"/>
      <c r="AJ465" s="1"/>
      <c r="AK465" s="1"/>
      <c r="AL465" s="1"/>
      <c r="AM465" s="1"/>
    </row>
    <row r="466" spans="2:39" x14ac:dyDescent="0.25">
      <c r="B466" s="29"/>
      <c r="X466" s="314"/>
      <c r="Y466" s="1"/>
      <c r="Z466" s="1"/>
      <c r="AA466" s="1"/>
      <c r="AB466" s="1"/>
      <c r="AC466" s="1"/>
      <c r="AD466" s="1"/>
      <c r="AE466" s="1"/>
      <c r="AF466" s="1"/>
      <c r="AG466" s="1"/>
      <c r="AH466" s="1"/>
      <c r="AI466" s="1"/>
      <c r="AJ466" s="1"/>
      <c r="AK466" s="1"/>
      <c r="AL466" s="1"/>
      <c r="AM466" s="1"/>
    </row>
    <row r="467" spans="2:39" ht="18.75" x14ac:dyDescent="0.3">
      <c r="B467" s="29"/>
      <c r="E467" s="23" t="s">
        <v>46</v>
      </c>
      <c r="G467" s="101" t="s">
        <v>129</v>
      </c>
      <c r="I467" s="94" t="s">
        <v>109</v>
      </c>
      <c r="J467" s="112">
        <f>$O$10</f>
        <v>15</v>
      </c>
      <c r="K467" s="94"/>
      <c r="M467" s="94" t="s">
        <v>95</v>
      </c>
      <c r="N467" s="20">
        <f>$P$10</f>
        <v>1</v>
      </c>
      <c r="P467" t="s">
        <v>110</v>
      </c>
      <c r="R467" s="121">
        <f>$Q$10</f>
        <v>1</v>
      </c>
      <c r="X467" s="314"/>
      <c r="Y467" s="1"/>
      <c r="Z467" s="1"/>
      <c r="AA467" s="1"/>
      <c r="AB467" s="1"/>
      <c r="AC467" s="1"/>
      <c r="AD467" s="1"/>
      <c r="AE467" s="1"/>
      <c r="AF467" s="1"/>
      <c r="AG467" s="1"/>
      <c r="AH467" s="1"/>
      <c r="AI467" s="1"/>
      <c r="AJ467" s="1"/>
      <c r="AK467" s="1"/>
      <c r="AL467" s="1"/>
      <c r="AM467" s="1"/>
    </row>
    <row r="468" spans="2:39" x14ac:dyDescent="0.25">
      <c r="B468" s="29"/>
      <c r="C468" s="353" t="s">
        <v>123</v>
      </c>
      <c r="D468" s="362"/>
      <c r="E468" s="362"/>
      <c r="F468" s="362"/>
      <c r="G468" s="362"/>
      <c r="H468" s="109" t="s">
        <v>91</v>
      </c>
      <c r="I468" s="109" t="s">
        <v>92</v>
      </c>
      <c r="J468" s="109" t="s">
        <v>93</v>
      </c>
      <c r="K468" s="109" t="s">
        <v>94</v>
      </c>
      <c r="L468" s="109" t="s">
        <v>83</v>
      </c>
      <c r="M468" s="109" t="s">
        <v>84</v>
      </c>
      <c r="N468" s="109" t="s">
        <v>85</v>
      </c>
      <c r="O468" s="109" t="s">
        <v>86</v>
      </c>
      <c r="P468" s="109" t="s">
        <v>87</v>
      </c>
      <c r="Q468" s="109" t="s">
        <v>88</v>
      </c>
      <c r="R468" s="109" t="s">
        <v>89</v>
      </c>
      <c r="S468" s="109" t="s">
        <v>90</v>
      </c>
      <c r="T468" s="109" t="s">
        <v>3</v>
      </c>
      <c r="U468" s="136"/>
      <c r="X468" s="314"/>
      <c r="Y468" s="1"/>
      <c r="Z468" s="1"/>
      <c r="AA468" s="1"/>
      <c r="AB468" s="1"/>
      <c r="AC468" s="1"/>
      <c r="AD468" s="1"/>
      <c r="AE468" s="1"/>
      <c r="AF468" s="1"/>
      <c r="AG468" s="1"/>
      <c r="AH468" s="1"/>
      <c r="AI468" s="1"/>
      <c r="AJ468" s="1"/>
      <c r="AK468" s="1"/>
      <c r="AL468" s="1"/>
      <c r="AM468" s="1"/>
    </row>
    <row r="469" spans="2:39" x14ac:dyDescent="0.25">
      <c r="B469" s="29"/>
      <c r="C469" s="411" t="str">
        <f>C286</f>
        <v>&lt;Insert Module / Unit 1&gt;</v>
      </c>
      <c r="D469" s="346"/>
      <c r="E469" s="346"/>
      <c r="F469" s="346"/>
      <c r="G469" s="346"/>
      <c r="H469" s="107"/>
      <c r="I469" s="108"/>
      <c r="J469" s="108"/>
      <c r="K469" s="108"/>
      <c r="L469" s="108"/>
      <c r="M469" s="108"/>
      <c r="N469" s="108"/>
      <c r="O469" s="108"/>
      <c r="P469" s="108"/>
      <c r="Q469" s="108"/>
      <c r="R469" s="108"/>
      <c r="S469" s="108"/>
      <c r="T469" s="10">
        <f t="shared" ref="T469:T480" si="722">SUM(H469:S469)</f>
        <v>0</v>
      </c>
      <c r="U469" s="5"/>
      <c r="X469" s="314"/>
      <c r="Y469" s="1"/>
      <c r="Z469" s="1"/>
      <c r="AA469" s="1"/>
      <c r="AB469" s="1"/>
      <c r="AC469" s="1"/>
      <c r="AD469" s="1"/>
      <c r="AE469" s="1"/>
      <c r="AF469" s="1"/>
      <c r="AG469" s="1"/>
      <c r="AH469" s="1"/>
      <c r="AI469" s="1"/>
      <c r="AJ469" s="1"/>
      <c r="AK469" s="1"/>
      <c r="AL469" s="1"/>
      <c r="AM469" s="1"/>
    </row>
    <row r="470" spans="2:39" x14ac:dyDescent="0.25">
      <c r="B470" s="29"/>
      <c r="C470" s="411" t="str">
        <f t="shared" ref="C470:C480" si="723">C287</f>
        <v>&lt;Insert Module / Unit 2&gt;</v>
      </c>
      <c r="D470" s="346"/>
      <c r="E470" s="346"/>
      <c r="F470" s="346"/>
      <c r="G470" s="346"/>
      <c r="H470" s="107"/>
      <c r="I470" s="108"/>
      <c r="J470" s="108"/>
      <c r="K470" s="108"/>
      <c r="L470" s="108"/>
      <c r="M470" s="108"/>
      <c r="N470" s="108"/>
      <c r="O470" s="108"/>
      <c r="P470" s="108"/>
      <c r="Q470" s="108"/>
      <c r="R470" s="108"/>
      <c r="S470" s="108"/>
      <c r="T470" s="10">
        <f t="shared" si="722"/>
        <v>0</v>
      </c>
      <c r="U470" s="5"/>
      <c r="X470" s="314"/>
      <c r="Y470" s="1"/>
      <c r="Z470" s="1"/>
      <c r="AA470" s="1"/>
      <c r="AB470" s="1"/>
      <c r="AC470" s="1"/>
      <c r="AD470" s="1"/>
      <c r="AE470" s="1"/>
      <c r="AF470" s="1"/>
      <c r="AG470" s="1"/>
      <c r="AH470" s="1"/>
      <c r="AI470" s="1"/>
      <c r="AJ470" s="1"/>
      <c r="AK470" s="1"/>
      <c r="AL470" s="1"/>
      <c r="AM470" s="1"/>
    </row>
    <row r="471" spans="2:39" x14ac:dyDescent="0.25">
      <c r="B471" s="29"/>
      <c r="C471" s="411" t="str">
        <f t="shared" si="723"/>
        <v>&lt;Insert Module / Unit 3&gt;</v>
      </c>
      <c r="D471" s="346"/>
      <c r="E471" s="346"/>
      <c r="F471" s="346"/>
      <c r="G471" s="346"/>
      <c r="H471" s="107"/>
      <c r="I471" s="108"/>
      <c r="J471" s="108"/>
      <c r="K471" s="108"/>
      <c r="L471" s="108"/>
      <c r="M471" s="108"/>
      <c r="N471" s="108"/>
      <c r="O471" s="108"/>
      <c r="P471" s="108"/>
      <c r="Q471" s="108"/>
      <c r="R471" s="108"/>
      <c r="S471" s="108"/>
      <c r="T471" s="10">
        <f t="shared" si="722"/>
        <v>0</v>
      </c>
      <c r="U471" s="5"/>
      <c r="X471" s="314"/>
      <c r="Y471" s="1"/>
      <c r="Z471" s="1"/>
      <c r="AA471" s="1"/>
      <c r="AB471" s="1"/>
      <c r="AC471" s="1"/>
      <c r="AD471" s="1"/>
      <c r="AE471" s="1"/>
      <c r="AF471" s="1"/>
      <c r="AG471" s="1"/>
      <c r="AH471" s="1"/>
      <c r="AI471" s="1"/>
      <c r="AJ471" s="1"/>
      <c r="AK471" s="1"/>
      <c r="AL471" s="1"/>
      <c r="AM471" s="1"/>
    </row>
    <row r="472" spans="2:39" x14ac:dyDescent="0.25">
      <c r="B472" s="29"/>
      <c r="C472" s="411" t="str">
        <f t="shared" si="723"/>
        <v>&lt;Insert Module / Unit 4&gt;</v>
      </c>
      <c r="D472" s="346"/>
      <c r="E472" s="346"/>
      <c r="F472" s="346"/>
      <c r="G472" s="346"/>
      <c r="H472" s="107"/>
      <c r="I472" s="108"/>
      <c r="J472" s="108"/>
      <c r="K472" s="108"/>
      <c r="L472" s="108"/>
      <c r="M472" s="108"/>
      <c r="N472" s="108"/>
      <c r="O472" s="108"/>
      <c r="P472" s="108"/>
      <c r="Q472" s="108"/>
      <c r="R472" s="108"/>
      <c r="S472" s="108"/>
      <c r="T472" s="10">
        <f t="shared" si="722"/>
        <v>0</v>
      </c>
      <c r="U472" s="5"/>
      <c r="X472" s="314"/>
      <c r="Y472" s="1"/>
      <c r="Z472" s="1"/>
      <c r="AA472" s="1"/>
      <c r="AB472" s="1"/>
      <c r="AC472" s="1"/>
      <c r="AD472" s="1"/>
      <c r="AE472" s="1"/>
      <c r="AF472" s="1"/>
      <c r="AG472" s="1"/>
      <c r="AH472" s="1"/>
      <c r="AI472" s="1"/>
      <c r="AJ472" s="1"/>
      <c r="AK472" s="1"/>
      <c r="AL472" s="1"/>
      <c r="AM472" s="1"/>
    </row>
    <row r="473" spans="2:39" x14ac:dyDescent="0.25">
      <c r="B473" s="29"/>
      <c r="C473" s="411" t="str">
        <f t="shared" si="723"/>
        <v>&lt;Insert Module / Unit 5&gt;</v>
      </c>
      <c r="D473" s="346"/>
      <c r="E473" s="346"/>
      <c r="F473" s="346"/>
      <c r="G473" s="346"/>
      <c r="H473" s="107"/>
      <c r="I473" s="108"/>
      <c r="J473" s="108"/>
      <c r="K473" s="108"/>
      <c r="L473" s="108"/>
      <c r="M473" s="108"/>
      <c r="N473" s="108"/>
      <c r="O473" s="108"/>
      <c r="P473" s="108"/>
      <c r="Q473" s="108"/>
      <c r="R473" s="108"/>
      <c r="S473" s="108"/>
      <c r="T473" s="10">
        <f t="shared" si="722"/>
        <v>0</v>
      </c>
      <c r="U473" s="5"/>
      <c r="X473" s="314"/>
      <c r="Y473" s="1"/>
      <c r="Z473" s="1"/>
      <c r="AA473" s="1"/>
      <c r="AB473" s="1"/>
      <c r="AC473" s="1"/>
      <c r="AD473" s="1"/>
      <c r="AE473" s="1"/>
      <c r="AF473" s="1"/>
      <c r="AG473" s="1"/>
      <c r="AH473" s="1"/>
      <c r="AI473" s="1"/>
      <c r="AJ473" s="1"/>
      <c r="AK473" s="1"/>
      <c r="AL473" s="1"/>
      <c r="AM473" s="1"/>
    </row>
    <row r="474" spans="2:39" x14ac:dyDescent="0.25">
      <c r="B474" s="29"/>
      <c r="C474" s="411" t="str">
        <f t="shared" si="723"/>
        <v>&lt;Insert Module / Unit 6&gt;</v>
      </c>
      <c r="D474" s="346"/>
      <c r="E474" s="346"/>
      <c r="F474" s="346"/>
      <c r="G474" s="346"/>
      <c r="H474" s="107"/>
      <c r="I474" s="108"/>
      <c r="J474" s="108"/>
      <c r="K474" s="108"/>
      <c r="L474" s="108"/>
      <c r="M474" s="108"/>
      <c r="N474" s="108"/>
      <c r="O474" s="108"/>
      <c r="P474" s="108"/>
      <c r="Q474" s="108"/>
      <c r="R474" s="108"/>
      <c r="S474" s="108"/>
      <c r="T474" s="10">
        <f t="shared" si="722"/>
        <v>0</v>
      </c>
      <c r="U474" s="5"/>
      <c r="X474" s="314"/>
      <c r="Y474" s="1"/>
      <c r="Z474" s="1"/>
      <c r="AA474" s="1"/>
      <c r="AB474" s="1"/>
      <c r="AC474" s="1"/>
      <c r="AD474" s="1"/>
      <c r="AE474" s="1"/>
      <c r="AF474" s="1"/>
      <c r="AG474" s="1"/>
      <c r="AH474" s="1"/>
      <c r="AI474" s="1"/>
      <c r="AJ474" s="1"/>
      <c r="AK474" s="1"/>
      <c r="AL474" s="1"/>
      <c r="AM474" s="1"/>
    </row>
    <row r="475" spans="2:39" x14ac:dyDescent="0.25">
      <c r="B475" s="29"/>
      <c r="C475" s="411" t="str">
        <f t="shared" si="723"/>
        <v>&lt;Insert Module / Unit 7&gt;</v>
      </c>
      <c r="D475" s="346"/>
      <c r="E475" s="346"/>
      <c r="F475" s="346"/>
      <c r="G475" s="346"/>
      <c r="H475" s="107"/>
      <c r="I475" s="108"/>
      <c r="J475" s="108"/>
      <c r="K475" s="108"/>
      <c r="L475" s="108"/>
      <c r="M475" s="108"/>
      <c r="N475" s="108"/>
      <c r="O475" s="108"/>
      <c r="P475" s="108"/>
      <c r="Q475" s="108"/>
      <c r="R475" s="108"/>
      <c r="S475" s="108"/>
      <c r="T475" s="10">
        <f t="shared" si="722"/>
        <v>0</v>
      </c>
      <c r="U475" s="5"/>
      <c r="X475" s="314"/>
      <c r="Y475" s="1"/>
      <c r="Z475" s="1"/>
      <c r="AA475" s="1"/>
      <c r="AB475" s="1"/>
      <c r="AC475" s="1"/>
      <c r="AD475" s="1"/>
      <c r="AE475" s="1"/>
      <c r="AF475" s="1"/>
      <c r="AG475" s="1"/>
      <c r="AH475" s="1"/>
      <c r="AI475" s="1"/>
      <c r="AJ475" s="1"/>
      <c r="AK475" s="1"/>
      <c r="AL475" s="1"/>
      <c r="AM475" s="1"/>
    </row>
    <row r="476" spans="2:39" x14ac:dyDescent="0.25">
      <c r="B476" s="29"/>
      <c r="C476" s="411" t="str">
        <f t="shared" si="723"/>
        <v>&lt;Insert Module / Unit 8&gt;</v>
      </c>
      <c r="D476" s="346"/>
      <c r="E476" s="346"/>
      <c r="F476" s="346"/>
      <c r="G476" s="346"/>
      <c r="H476" s="107"/>
      <c r="I476" s="108"/>
      <c r="J476" s="108"/>
      <c r="K476" s="108"/>
      <c r="L476" s="108"/>
      <c r="M476" s="108"/>
      <c r="N476" s="108"/>
      <c r="O476" s="108"/>
      <c r="P476" s="108"/>
      <c r="Q476" s="108"/>
      <c r="R476" s="108"/>
      <c r="S476" s="108"/>
      <c r="T476" s="10">
        <f t="shared" si="722"/>
        <v>0</v>
      </c>
      <c r="U476" s="5"/>
      <c r="X476" s="314"/>
      <c r="Y476" s="1"/>
      <c r="Z476" s="1"/>
      <c r="AA476" s="1"/>
      <c r="AB476" s="1"/>
      <c r="AC476" s="1"/>
      <c r="AD476" s="1"/>
      <c r="AE476" s="1"/>
      <c r="AF476" s="1"/>
      <c r="AG476" s="1"/>
      <c r="AH476" s="1"/>
      <c r="AI476" s="1"/>
      <c r="AJ476" s="1"/>
      <c r="AK476" s="1"/>
      <c r="AL476" s="1"/>
      <c r="AM476" s="1"/>
    </row>
    <row r="477" spans="2:39" x14ac:dyDescent="0.25">
      <c r="B477" s="29"/>
      <c r="C477" s="411" t="str">
        <f t="shared" si="723"/>
        <v>&lt;Insert Module / Unit 9&gt;</v>
      </c>
      <c r="D477" s="346"/>
      <c r="E477" s="346"/>
      <c r="F477" s="346"/>
      <c r="G477" s="346"/>
      <c r="H477" s="107"/>
      <c r="I477" s="108"/>
      <c r="J477" s="108"/>
      <c r="K477" s="108"/>
      <c r="L477" s="108"/>
      <c r="M477" s="108"/>
      <c r="N477" s="108"/>
      <c r="O477" s="108"/>
      <c r="P477" s="108"/>
      <c r="Q477" s="108"/>
      <c r="R477" s="108"/>
      <c r="S477" s="108"/>
      <c r="T477" s="10">
        <f t="shared" si="722"/>
        <v>0</v>
      </c>
      <c r="U477" s="5"/>
      <c r="X477" s="314"/>
      <c r="Y477" s="1"/>
      <c r="Z477" s="1"/>
      <c r="AA477" s="1"/>
      <c r="AB477" s="1"/>
      <c r="AC477" s="1"/>
      <c r="AD477" s="1"/>
      <c r="AE477" s="1"/>
      <c r="AF477" s="1"/>
      <c r="AG477" s="1"/>
      <c r="AH477" s="1"/>
      <c r="AI477" s="1"/>
      <c r="AJ477" s="1"/>
      <c r="AK477" s="1"/>
      <c r="AL477" s="1"/>
      <c r="AM477" s="1"/>
    </row>
    <row r="478" spans="2:39" x14ac:dyDescent="0.25">
      <c r="B478" s="29"/>
      <c r="C478" s="411" t="str">
        <f t="shared" si="723"/>
        <v>&lt;Insert Module / Unit 10&gt;</v>
      </c>
      <c r="D478" s="346"/>
      <c r="E478" s="346"/>
      <c r="F478" s="346"/>
      <c r="G478" s="346"/>
      <c r="H478" s="107"/>
      <c r="I478" s="108"/>
      <c r="J478" s="108"/>
      <c r="K478" s="108"/>
      <c r="L478" s="108"/>
      <c r="M478" s="108"/>
      <c r="N478" s="108"/>
      <c r="O478" s="108"/>
      <c r="P478" s="108"/>
      <c r="Q478" s="108"/>
      <c r="R478" s="108"/>
      <c r="S478" s="108"/>
      <c r="T478" s="10">
        <f t="shared" si="722"/>
        <v>0</v>
      </c>
      <c r="U478" s="5"/>
      <c r="X478" s="314"/>
      <c r="Y478" s="1"/>
      <c r="Z478" s="1"/>
      <c r="AA478" s="1"/>
      <c r="AB478" s="1"/>
      <c r="AC478" s="1"/>
      <c r="AD478" s="1"/>
      <c r="AE478" s="1"/>
      <c r="AF478" s="1"/>
      <c r="AG478" s="1"/>
      <c r="AH478" s="1"/>
      <c r="AI478" s="1"/>
      <c r="AJ478" s="1"/>
      <c r="AK478" s="1"/>
      <c r="AL478" s="1"/>
      <c r="AM478" s="1"/>
    </row>
    <row r="479" spans="2:39" x14ac:dyDescent="0.25">
      <c r="B479" s="29"/>
      <c r="C479" s="411" t="str">
        <f t="shared" si="723"/>
        <v>&lt;Insert Module / Unit 11&gt;</v>
      </c>
      <c r="D479" s="346"/>
      <c r="E479" s="346"/>
      <c r="F479" s="346"/>
      <c r="G479" s="346"/>
      <c r="H479" s="107"/>
      <c r="I479" s="108"/>
      <c r="J479" s="108"/>
      <c r="K479" s="108"/>
      <c r="L479" s="108"/>
      <c r="M479" s="108"/>
      <c r="N479" s="108"/>
      <c r="O479" s="108"/>
      <c r="P479" s="108"/>
      <c r="Q479" s="108"/>
      <c r="R479" s="108"/>
      <c r="S479" s="108"/>
      <c r="T479" s="10">
        <f t="shared" si="722"/>
        <v>0</v>
      </c>
      <c r="U479" s="5"/>
      <c r="X479" s="314"/>
      <c r="Y479" s="1"/>
      <c r="Z479" s="1"/>
      <c r="AA479" s="1"/>
      <c r="AB479" s="1"/>
      <c r="AC479" s="1"/>
      <c r="AD479" s="1"/>
      <c r="AE479" s="1"/>
      <c r="AF479" s="1"/>
      <c r="AG479" s="1"/>
      <c r="AH479" s="1"/>
      <c r="AI479" s="1"/>
      <c r="AJ479" s="1"/>
      <c r="AK479" s="1"/>
      <c r="AL479" s="1"/>
      <c r="AM479" s="1"/>
    </row>
    <row r="480" spans="2:39" x14ac:dyDescent="0.25">
      <c r="B480" s="29"/>
      <c r="C480" s="411" t="str">
        <f t="shared" si="723"/>
        <v>&lt;Insert Module / Unit 12&gt;</v>
      </c>
      <c r="D480" s="346"/>
      <c r="E480" s="346"/>
      <c r="F480" s="346"/>
      <c r="G480" s="346"/>
      <c r="H480" s="107"/>
      <c r="I480" s="108"/>
      <c r="J480" s="108"/>
      <c r="K480" s="108"/>
      <c r="L480" s="108"/>
      <c r="M480" s="108"/>
      <c r="N480" s="108"/>
      <c r="O480" s="108"/>
      <c r="P480" s="108"/>
      <c r="Q480" s="108"/>
      <c r="R480" s="108"/>
      <c r="S480" s="108"/>
      <c r="T480" s="10">
        <f t="shared" si="722"/>
        <v>0</v>
      </c>
      <c r="U480" s="5"/>
      <c r="X480" s="314"/>
      <c r="Y480" s="1"/>
      <c r="Z480" s="1"/>
      <c r="AA480" s="1"/>
      <c r="AB480" s="1"/>
      <c r="AC480" s="1"/>
      <c r="AD480" s="1"/>
      <c r="AE480" s="1"/>
      <c r="AF480" s="1"/>
      <c r="AG480" s="1"/>
      <c r="AH480" s="1"/>
      <c r="AI480" s="1"/>
      <c r="AJ480" s="1"/>
      <c r="AK480" s="1"/>
      <c r="AL480" s="1"/>
      <c r="AM480" s="1"/>
    </row>
    <row r="481" spans="2:39" x14ac:dyDescent="0.25">
      <c r="B481" s="29"/>
      <c r="H481" s="5"/>
      <c r="T481" s="5"/>
      <c r="U481" s="5"/>
      <c r="V481" s="326" t="s">
        <v>167</v>
      </c>
      <c r="X481" s="314"/>
      <c r="Y481" s="1"/>
      <c r="Z481" s="1"/>
      <c r="AA481" s="1"/>
      <c r="AB481" s="1"/>
      <c r="AC481" s="1"/>
      <c r="AD481" s="1"/>
      <c r="AE481" s="1"/>
      <c r="AF481" s="1"/>
      <c r="AG481" s="1"/>
      <c r="AH481" s="1"/>
      <c r="AI481" s="1"/>
      <c r="AJ481" s="1"/>
      <c r="AK481" s="1"/>
      <c r="AL481" s="1"/>
      <c r="AM481" s="1"/>
    </row>
    <row r="482" spans="2:39" x14ac:dyDescent="0.25">
      <c r="B482" s="29"/>
      <c r="G482" s="100" t="s">
        <v>105</v>
      </c>
      <c r="H482" s="10">
        <f>SUM(H469:H481)</f>
        <v>0</v>
      </c>
      <c r="I482" s="10">
        <f t="shared" ref="I482" si="724">SUM(I469:I481)</f>
        <v>0</v>
      </c>
      <c r="J482" s="10">
        <f t="shared" ref="J482" si="725">SUM(J469:J481)</f>
        <v>0</v>
      </c>
      <c r="K482" s="10">
        <f t="shared" ref="K482" si="726">SUM(K469:K481)</f>
        <v>0</v>
      </c>
      <c r="L482" s="10">
        <f t="shared" ref="L482" si="727">SUM(L469:L481)</f>
        <v>0</v>
      </c>
      <c r="M482" s="10">
        <f t="shared" ref="M482" si="728">SUM(M469:M481)</f>
        <v>0</v>
      </c>
      <c r="N482" s="10">
        <f t="shared" ref="N482" si="729">SUM(N469:N481)</f>
        <v>0</v>
      </c>
      <c r="O482" s="10">
        <f t="shared" ref="O482" si="730">SUM(O469:O481)</f>
        <v>0</v>
      </c>
      <c r="P482" s="10">
        <f t="shared" ref="P482" si="731">SUM(P469:P481)</f>
        <v>0</v>
      </c>
      <c r="Q482" s="10">
        <f t="shared" ref="Q482" si="732">SUM(Q469:Q481)</f>
        <v>0</v>
      </c>
      <c r="R482" s="10">
        <f t="shared" ref="R482" si="733">SUM(R469:R481)</f>
        <v>0</v>
      </c>
      <c r="S482" s="10">
        <f t="shared" ref="S482" si="734">SUM(S469:S481)</f>
        <v>0</v>
      </c>
      <c r="T482" s="10">
        <f t="shared" ref="T482" si="735">SUM(H482:S482)</f>
        <v>0</v>
      </c>
      <c r="U482" s="5"/>
      <c r="V482" s="327" t="s">
        <v>168</v>
      </c>
      <c r="X482" s="314"/>
      <c r="Y482" s="1"/>
      <c r="Z482" s="1"/>
      <c r="AA482" s="1"/>
      <c r="AB482" s="1"/>
      <c r="AC482" s="1"/>
      <c r="AD482" s="1"/>
      <c r="AE482" s="1"/>
      <c r="AF482" s="1"/>
      <c r="AG482" s="1"/>
      <c r="AH482" s="1"/>
      <c r="AI482" s="1"/>
      <c r="AJ482" s="1"/>
      <c r="AK482" s="1"/>
      <c r="AL482" s="1"/>
      <c r="AM482" s="1"/>
    </row>
    <row r="483" spans="2:39" x14ac:dyDescent="0.25">
      <c r="B483" s="29"/>
      <c r="G483" s="106" t="s">
        <v>112</v>
      </c>
      <c r="H483" s="10">
        <f>H482*$P$10</f>
        <v>0</v>
      </c>
      <c r="I483" s="10">
        <f t="shared" ref="I483" si="736">I482*$P$10</f>
        <v>0</v>
      </c>
      <c r="J483" s="10">
        <f t="shared" ref="J483" si="737">J482*$P$10</f>
        <v>0</v>
      </c>
      <c r="K483" s="10">
        <f t="shared" ref="K483" si="738">K482*$P$10</f>
        <v>0</v>
      </c>
      <c r="L483" s="10">
        <f t="shared" ref="L483" si="739">L482*$P$10</f>
        <v>0</v>
      </c>
      <c r="M483" s="10">
        <f t="shared" ref="M483" si="740">M482*$P$10</f>
        <v>0</v>
      </c>
      <c r="N483" s="10">
        <f t="shared" ref="N483" si="741">N482*$P$10</f>
        <v>0</v>
      </c>
      <c r="O483" s="10">
        <f t="shared" ref="O483" si="742">O482*$P$10</f>
        <v>0</v>
      </c>
      <c r="P483" s="10">
        <f t="shared" ref="P483" si="743">P482*$P$10</f>
        <v>0</v>
      </c>
      <c r="Q483" s="10">
        <f t="shared" ref="Q483" si="744">Q482*$P$10</f>
        <v>0</v>
      </c>
      <c r="R483" s="10">
        <f t="shared" ref="R483" si="745">R482*$P$10</f>
        <v>0</v>
      </c>
      <c r="S483" s="10">
        <f t="shared" ref="S483" si="746">S482*$P$10</f>
        <v>0</v>
      </c>
      <c r="T483" s="10">
        <f>SUM(H483:S483)</f>
        <v>0</v>
      </c>
      <c r="U483" s="5"/>
      <c r="V483" s="21">
        <f>'C Staff Rates &amp; Roles'!$L$15</f>
        <v>1800</v>
      </c>
      <c r="X483" s="314"/>
      <c r="Y483" s="1"/>
      <c r="Z483" s="1"/>
      <c r="AA483" s="1"/>
      <c r="AB483" s="1"/>
      <c r="AC483" s="1"/>
      <c r="AD483" s="1"/>
      <c r="AE483" s="1"/>
      <c r="AF483" s="1"/>
      <c r="AG483" s="1"/>
      <c r="AH483" s="1"/>
      <c r="AI483" s="1"/>
      <c r="AJ483" s="1"/>
      <c r="AK483" s="1"/>
      <c r="AL483" s="1"/>
      <c r="AM483" s="1"/>
    </row>
    <row r="484" spans="2:39" x14ac:dyDescent="0.25">
      <c r="B484" s="29"/>
      <c r="G484" s="100" t="s">
        <v>111</v>
      </c>
      <c r="H484" s="10">
        <f>H482*$Q$10</f>
        <v>0</v>
      </c>
      <c r="I484" s="10">
        <f t="shared" ref="I484:S484" si="747">I482*$Q$10</f>
        <v>0</v>
      </c>
      <c r="J484" s="10">
        <f t="shared" si="747"/>
        <v>0</v>
      </c>
      <c r="K484" s="10">
        <f t="shared" si="747"/>
        <v>0</v>
      </c>
      <c r="L484" s="10">
        <f t="shared" si="747"/>
        <v>0</v>
      </c>
      <c r="M484" s="10">
        <f t="shared" si="747"/>
        <v>0</v>
      </c>
      <c r="N484" s="10">
        <f t="shared" si="747"/>
        <v>0</v>
      </c>
      <c r="O484" s="10">
        <f t="shared" si="747"/>
        <v>0</v>
      </c>
      <c r="P484" s="10">
        <f t="shared" si="747"/>
        <v>0</v>
      </c>
      <c r="Q484" s="10">
        <f t="shared" si="747"/>
        <v>0</v>
      </c>
      <c r="R484" s="10">
        <f t="shared" si="747"/>
        <v>0</v>
      </c>
      <c r="S484" s="10">
        <f t="shared" si="747"/>
        <v>0</v>
      </c>
      <c r="T484" s="10">
        <f>SUM(H484:S484)</f>
        <v>0</v>
      </c>
      <c r="U484" s="5"/>
      <c r="X484" s="314"/>
      <c r="Y484" s="1"/>
      <c r="Z484" s="1"/>
      <c r="AA484" s="1"/>
      <c r="AB484" s="1"/>
      <c r="AC484" s="1"/>
      <c r="AD484" s="1"/>
      <c r="AE484" s="1"/>
      <c r="AF484" s="1"/>
      <c r="AG484" s="1"/>
      <c r="AH484" s="1"/>
      <c r="AI484" s="1"/>
      <c r="AJ484" s="1"/>
      <c r="AK484" s="1"/>
      <c r="AL484" s="1"/>
      <c r="AM484" s="1"/>
    </row>
    <row r="485" spans="2:39" x14ac:dyDescent="0.25">
      <c r="B485" s="29"/>
      <c r="G485" s="100" t="s">
        <v>121</v>
      </c>
      <c r="H485" s="10">
        <f>SUM(H482:H484)</f>
        <v>0</v>
      </c>
      <c r="I485" s="10">
        <f t="shared" ref="I485" si="748">SUM(I482:I484)</f>
        <v>0</v>
      </c>
      <c r="J485" s="10">
        <f t="shared" ref="J485" si="749">SUM(J482:J484)</f>
        <v>0</v>
      </c>
      <c r="K485" s="10">
        <f t="shared" ref="K485" si="750">SUM(K482:K484)</f>
        <v>0</v>
      </c>
      <c r="L485" s="10">
        <f t="shared" ref="L485" si="751">SUM(L482:L484)</f>
        <v>0</v>
      </c>
      <c r="M485" s="10">
        <f t="shared" ref="M485" si="752">SUM(M482:M484)</f>
        <v>0</v>
      </c>
      <c r="N485" s="10">
        <f t="shared" ref="N485" si="753">SUM(N482:N484)</f>
        <v>0</v>
      </c>
      <c r="O485" s="10">
        <f t="shared" ref="O485" si="754">SUM(O482:O484)</f>
        <v>0</v>
      </c>
      <c r="P485" s="10">
        <f t="shared" ref="P485" si="755">SUM(P482:P484)</f>
        <v>0</v>
      </c>
      <c r="Q485" s="10">
        <f t="shared" ref="Q485" si="756">SUM(Q482:Q484)</f>
        <v>0</v>
      </c>
      <c r="R485" s="10">
        <f t="shared" ref="R485" si="757">SUM(R482:R484)</f>
        <v>0</v>
      </c>
      <c r="S485" s="10">
        <f t="shared" ref="S485" si="758">SUM(S482:S484)</f>
        <v>0</v>
      </c>
      <c r="T485" s="104">
        <f>SUM(T482:T484)</f>
        <v>0</v>
      </c>
      <c r="U485" s="105"/>
      <c r="V485" s="141">
        <f>T485/V483</f>
        <v>0</v>
      </c>
      <c r="X485" s="314"/>
      <c r="Y485" s="1"/>
      <c r="Z485" s="1"/>
      <c r="AA485" s="1"/>
      <c r="AB485" s="1"/>
      <c r="AC485" s="1"/>
      <c r="AD485" s="1"/>
      <c r="AE485" s="1"/>
      <c r="AF485" s="1"/>
      <c r="AG485" s="1"/>
      <c r="AH485" s="1"/>
      <c r="AI485" s="1"/>
      <c r="AJ485" s="1"/>
      <c r="AK485" s="1"/>
      <c r="AL485" s="1"/>
      <c r="AM485" s="1"/>
    </row>
    <row r="486" spans="2:39" x14ac:dyDescent="0.25">
      <c r="B486" s="29"/>
      <c r="X486" s="314"/>
      <c r="Y486" s="1"/>
      <c r="Z486" s="1"/>
      <c r="AA486" s="1"/>
      <c r="AB486" s="1"/>
      <c r="AC486" s="1"/>
      <c r="AD486" s="1"/>
      <c r="AE486" s="1"/>
      <c r="AF486" s="1"/>
      <c r="AG486" s="1"/>
      <c r="AH486" s="1"/>
      <c r="AI486" s="1"/>
      <c r="AJ486" s="1"/>
      <c r="AK486" s="1"/>
      <c r="AL486" s="1"/>
      <c r="AM486" s="1"/>
    </row>
    <row r="487" spans="2:39" ht="18.75" x14ac:dyDescent="0.3">
      <c r="B487" s="29"/>
      <c r="E487" s="23" t="s">
        <v>47</v>
      </c>
      <c r="G487" s="101" t="s">
        <v>130</v>
      </c>
      <c r="I487" s="94" t="s">
        <v>109</v>
      </c>
      <c r="J487" s="112">
        <f>$O$10</f>
        <v>15</v>
      </c>
      <c r="K487" s="94"/>
      <c r="M487" s="94" t="s">
        <v>95</v>
      </c>
      <c r="N487" s="20">
        <f>$P$10</f>
        <v>1</v>
      </c>
      <c r="P487" t="s">
        <v>110</v>
      </c>
      <c r="R487" s="121">
        <f>$Q$10</f>
        <v>1</v>
      </c>
      <c r="X487" s="314"/>
      <c r="Y487" s="1"/>
      <c r="Z487" s="1"/>
      <c r="AA487" s="1"/>
      <c r="AB487" s="1"/>
      <c r="AC487" s="1"/>
      <c r="AD487" s="1"/>
      <c r="AE487" s="1"/>
      <c r="AF487" s="1"/>
      <c r="AG487" s="1"/>
      <c r="AH487" s="1"/>
      <c r="AI487" s="1"/>
      <c r="AJ487" s="1"/>
      <c r="AK487" s="1"/>
      <c r="AL487" s="1"/>
      <c r="AM487" s="1"/>
    </row>
    <row r="488" spans="2:39" x14ac:dyDescent="0.25">
      <c r="B488" s="29"/>
      <c r="C488" s="353" t="s">
        <v>123</v>
      </c>
      <c r="D488" s="362"/>
      <c r="E488" s="362"/>
      <c r="F488" s="362"/>
      <c r="G488" s="362"/>
      <c r="H488" s="109" t="s">
        <v>91</v>
      </c>
      <c r="I488" s="109" t="s">
        <v>92</v>
      </c>
      <c r="J488" s="109" t="s">
        <v>93</v>
      </c>
      <c r="K488" s="109" t="s">
        <v>94</v>
      </c>
      <c r="L488" s="109" t="s">
        <v>83</v>
      </c>
      <c r="M488" s="109" t="s">
        <v>84</v>
      </c>
      <c r="N488" s="109" t="s">
        <v>85</v>
      </c>
      <c r="O488" s="109" t="s">
        <v>86</v>
      </c>
      <c r="P488" s="109" t="s">
        <v>87</v>
      </c>
      <c r="Q488" s="109" t="s">
        <v>88</v>
      </c>
      <c r="R488" s="109" t="s">
        <v>89</v>
      </c>
      <c r="S488" s="109" t="s">
        <v>90</v>
      </c>
      <c r="T488" s="109" t="s">
        <v>3</v>
      </c>
      <c r="U488" s="136"/>
      <c r="X488" s="314"/>
      <c r="Y488" s="1"/>
      <c r="Z488" s="1"/>
      <c r="AA488" s="1"/>
      <c r="AB488" s="1"/>
      <c r="AC488" s="1"/>
      <c r="AD488" s="1"/>
      <c r="AE488" s="1"/>
      <c r="AF488" s="1"/>
      <c r="AG488" s="1"/>
      <c r="AH488" s="1"/>
      <c r="AI488" s="1"/>
      <c r="AJ488" s="1"/>
      <c r="AK488" s="1"/>
      <c r="AL488" s="1"/>
      <c r="AM488" s="1"/>
    </row>
    <row r="489" spans="2:39" x14ac:dyDescent="0.25">
      <c r="B489" s="29"/>
      <c r="C489" s="411" t="str">
        <f>C306</f>
        <v>&lt;Insert Module / Unit 1&gt;</v>
      </c>
      <c r="D489" s="346"/>
      <c r="E489" s="346"/>
      <c r="F489" s="346"/>
      <c r="G489" s="346"/>
      <c r="H489" s="107"/>
      <c r="I489" s="108"/>
      <c r="J489" s="108"/>
      <c r="K489" s="108"/>
      <c r="L489" s="108"/>
      <c r="M489" s="108"/>
      <c r="N489" s="108"/>
      <c r="O489" s="108"/>
      <c r="P489" s="108"/>
      <c r="Q489" s="108"/>
      <c r="R489" s="108"/>
      <c r="S489" s="108"/>
      <c r="T489" s="10">
        <f t="shared" ref="T489:T500" si="759">SUM(H489:S489)</f>
        <v>0</v>
      </c>
      <c r="U489" s="5"/>
      <c r="X489" s="314"/>
      <c r="Y489" s="1"/>
      <c r="Z489" s="1"/>
      <c r="AA489" s="1"/>
      <c r="AB489" s="1"/>
      <c r="AC489" s="1"/>
      <c r="AD489" s="1"/>
      <c r="AE489" s="1"/>
      <c r="AF489" s="1"/>
      <c r="AG489" s="1"/>
      <c r="AH489" s="1"/>
      <c r="AI489" s="1"/>
      <c r="AJ489" s="1"/>
      <c r="AK489" s="1"/>
      <c r="AL489" s="1"/>
      <c r="AM489" s="1"/>
    </row>
    <row r="490" spans="2:39" x14ac:dyDescent="0.25">
      <c r="B490" s="29"/>
      <c r="C490" s="411" t="str">
        <f t="shared" ref="C490:C500" si="760">C307</f>
        <v>&lt;Insert Module / Unit 2&gt;</v>
      </c>
      <c r="D490" s="346"/>
      <c r="E490" s="346"/>
      <c r="F490" s="346"/>
      <c r="G490" s="346"/>
      <c r="H490" s="107"/>
      <c r="I490" s="108"/>
      <c r="J490" s="108"/>
      <c r="K490" s="108"/>
      <c r="L490" s="108"/>
      <c r="M490" s="108"/>
      <c r="N490" s="108"/>
      <c r="O490" s="108"/>
      <c r="P490" s="108"/>
      <c r="Q490" s="108"/>
      <c r="R490" s="108"/>
      <c r="S490" s="108"/>
      <c r="T490" s="10">
        <f t="shared" si="759"/>
        <v>0</v>
      </c>
      <c r="U490" s="5"/>
      <c r="X490" s="314"/>
      <c r="Y490" s="1"/>
      <c r="Z490" s="1"/>
      <c r="AA490" s="1"/>
      <c r="AB490" s="1"/>
      <c r="AC490" s="1"/>
      <c r="AD490" s="1"/>
      <c r="AE490" s="1"/>
      <c r="AF490" s="1"/>
      <c r="AG490" s="1"/>
      <c r="AH490" s="1"/>
      <c r="AI490" s="1"/>
      <c r="AJ490" s="1"/>
      <c r="AK490" s="1"/>
      <c r="AL490" s="1"/>
      <c r="AM490" s="1"/>
    </row>
    <row r="491" spans="2:39" x14ac:dyDescent="0.25">
      <c r="B491" s="29"/>
      <c r="C491" s="411" t="str">
        <f t="shared" si="760"/>
        <v>&lt;Insert Module / Unit 3&gt;</v>
      </c>
      <c r="D491" s="346"/>
      <c r="E491" s="346"/>
      <c r="F491" s="346"/>
      <c r="G491" s="346"/>
      <c r="H491" s="107"/>
      <c r="I491" s="108"/>
      <c r="J491" s="108"/>
      <c r="K491" s="108"/>
      <c r="L491" s="108"/>
      <c r="M491" s="108"/>
      <c r="N491" s="108"/>
      <c r="O491" s="108"/>
      <c r="P491" s="108"/>
      <c r="Q491" s="108"/>
      <c r="R491" s="108"/>
      <c r="S491" s="108"/>
      <c r="T491" s="10">
        <f t="shared" si="759"/>
        <v>0</v>
      </c>
      <c r="U491" s="5"/>
      <c r="X491" s="314"/>
      <c r="Y491" s="1"/>
      <c r="Z491" s="1"/>
      <c r="AA491" s="1"/>
      <c r="AB491" s="1"/>
      <c r="AC491" s="1"/>
      <c r="AD491" s="1"/>
      <c r="AE491" s="1"/>
      <c r="AF491" s="1"/>
      <c r="AG491" s="1"/>
      <c r="AH491" s="1"/>
      <c r="AI491" s="1"/>
      <c r="AJ491" s="1"/>
      <c r="AK491" s="1"/>
      <c r="AL491" s="1"/>
      <c r="AM491" s="1"/>
    </row>
    <row r="492" spans="2:39" x14ac:dyDescent="0.25">
      <c r="B492" s="29"/>
      <c r="C492" s="411" t="str">
        <f t="shared" si="760"/>
        <v>&lt;Insert Module / Unit 4&gt;</v>
      </c>
      <c r="D492" s="346"/>
      <c r="E492" s="346"/>
      <c r="F492" s="346"/>
      <c r="G492" s="346"/>
      <c r="H492" s="107"/>
      <c r="I492" s="108"/>
      <c r="J492" s="108"/>
      <c r="K492" s="108"/>
      <c r="L492" s="108"/>
      <c r="M492" s="108"/>
      <c r="N492" s="108"/>
      <c r="O492" s="108"/>
      <c r="P492" s="108"/>
      <c r="Q492" s="108"/>
      <c r="R492" s="108"/>
      <c r="S492" s="108"/>
      <c r="T492" s="10">
        <f t="shared" si="759"/>
        <v>0</v>
      </c>
      <c r="U492" s="5"/>
      <c r="X492" s="314"/>
      <c r="Y492" s="1"/>
      <c r="Z492" s="1"/>
      <c r="AA492" s="1"/>
      <c r="AB492" s="1"/>
      <c r="AC492" s="1"/>
      <c r="AD492" s="1"/>
      <c r="AE492" s="1"/>
      <c r="AF492" s="1"/>
      <c r="AG492" s="1"/>
      <c r="AH492" s="1"/>
      <c r="AI492" s="1"/>
      <c r="AJ492" s="1"/>
      <c r="AK492" s="1"/>
      <c r="AL492" s="1"/>
      <c r="AM492" s="1"/>
    </row>
    <row r="493" spans="2:39" x14ac:dyDescent="0.25">
      <c r="B493" s="29"/>
      <c r="C493" s="411" t="str">
        <f t="shared" si="760"/>
        <v>&lt;Insert Module / Unit 5&gt;</v>
      </c>
      <c r="D493" s="346"/>
      <c r="E493" s="346"/>
      <c r="F493" s="346"/>
      <c r="G493" s="346"/>
      <c r="H493" s="107"/>
      <c r="I493" s="108"/>
      <c r="J493" s="108"/>
      <c r="K493" s="108"/>
      <c r="L493" s="108"/>
      <c r="M493" s="108"/>
      <c r="N493" s="108"/>
      <c r="O493" s="108"/>
      <c r="P493" s="108"/>
      <c r="Q493" s="108"/>
      <c r="R493" s="108"/>
      <c r="S493" s="108"/>
      <c r="T493" s="10">
        <f t="shared" si="759"/>
        <v>0</v>
      </c>
      <c r="U493" s="5"/>
      <c r="X493" s="314"/>
      <c r="Y493" s="1"/>
      <c r="Z493" s="1"/>
      <c r="AA493" s="1"/>
      <c r="AB493" s="1"/>
      <c r="AC493" s="1"/>
      <c r="AD493" s="1"/>
      <c r="AE493" s="1"/>
      <c r="AF493" s="1"/>
      <c r="AG493" s="1"/>
      <c r="AH493" s="1"/>
      <c r="AI493" s="1"/>
      <c r="AJ493" s="1"/>
      <c r="AK493" s="1"/>
      <c r="AL493" s="1"/>
      <c r="AM493" s="1"/>
    </row>
    <row r="494" spans="2:39" x14ac:dyDescent="0.25">
      <c r="B494" s="29"/>
      <c r="C494" s="411" t="str">
        <f t="shared" si="760"/>
        <v>&lt;Insert Module / Unit 6&gt;</v>
      </c>
      <c r="D494" s="346"/>
      <c r="E494" s="346"/>
      <c r="F494" s="346"/>
      <c r="G494" s="346"/>
      <c r="H494" s="107"/>
      <c r="I494" s="108"/>
      <c r="J494" s="108"/>
      <c r="K494" s="108"/>
      <c r="L494" s="108"/>
      <c r="M494" s="108"/>
      <c r="N494" s="108"/>
      <c r="O494" s="108"/>
      <c r="P494" s="108"/>
      <c r="Q494" s="108"/>
      <c r="R494" s="108"/>
      <c r="S494" s="108"/>
      <c r="T494" s="10">
        <f t="shared" si="759"/>
        <v>0</v>
      </c>
      <c r="U494" s="5"/>
      <c r="X494" s="314"/>
      <c r="Y494" s="1"/>
      <c r="Z494" s="1"/>
      <c r="AA494" s="1"/>
      <c r="AB494" s="1"/>
      <c r="AC494" s="1"/>
      <c r="AD494" s="1"/>
      <c r="AE494" s="1"/>
      <c r="AF494" s="1"/>
      <c r="AG494" s="1"/>
      <c r="AH494" s="1"/>
      <c r="AI494" s="1"/>
      <c r="AJ494" s="1"/>
      <c r="AK494" s="1"/>
      <c r="AL494" s="1"/>
      <c r="AM494" s="1"/>
    </row>
    <row r="495" spans="2:39" x14ac:dyDescent="0.25">
      <c r="B495" s="29"/>
      <c r="C495" s="411" t="str">
        <f t="shared" si="760"/>
        <v>&lt;Insert Module / Unit 7&gt;</v>
      </c>
      <c r="D495" s="346"/>
      <c r="E495" s="346"/>
      <c r="F495" s="346"/>
      <c r="G495" s="346"/>
      <c r="H495" s="107"/>
      <c r="I495" s="108"/>
      <c r="J495" s="108"/>
      <c r="K495" s="108"/>
      <c r="L495" s="108"/>
      <c r="M495" s="108"/>
      <c r="N495" s="108"/>
      <c r="O495" s="108"/>
      <c r="P495" s="108"/>
      <c r="Q495" s="108"/>
      <c r="R495" s="108"/>
      <c r="S495" s="108"/>
      <c r="T495" s="10">
        <f t="shared" si="759"/>
        <v>0</v>
      </c>
      <c r="U495" s="5"/>
      <c r="X495" s="314"/>
      <c r="Y495" s="1"/>
      <c r="Z495" s="1"/>
      <c r="AA495" s="1"/>
      <c r="AB495" s="1"/>
      <c r="AC495" s="1"/>
      <c r="AD495" s="1"/>
      <c r="AE495" s="1"/>
      <c r="AF495" s="1"/>
      <c r="AG495" s="1"/>
      <c r="AH495" s="1"/>
      <c r="AI495" s="1"/>
      <c r="AJ495" s="1"/>
      <c r="AK495" s="1"/>
      <c r="AL495" s="1"/>
      <c r="AM495" s="1"/>
    </row>
    <row r="496" spans="2:39" x14ac:dyDescent="0.25">
      <c r="B496" s="29"/>
      <c r="C496" s="411" t="str">
        <f t="shared" si="760"/>
        <v>&lt;Insert Module / Unit 8&gt;</v>
      </c>
      <c r="D496" s="346"/>
      <c r="E496" s="346"/>
      <c r="F496" s="346"/>
      <c r="G496" s="346"/>
      <c r="H496" s="107"/>
      <c r="I496" s="108"/>
      <c r="J496" s="108"/>
      <c r="K496" s="108"/>
      <c r="L496" s="108"/>
      <c r="M496" s="108"/>
      <c r="N496" s="108"/>
      <c r="O496" s="108"/>
      <c r="P496" s="108"/>
      <c r="Q496" s="108"/>
      <c r="R496" s="108"/>
      <c r="S496" s="108"/>
      <c r="T496" s="10">
        <f t="shared" si="759"/>
        <v>0</v>
      </c>
      <c r="U496" s="5"/>
      <c r="X496" s="314"/>
      <c r="Y496" s="1"/>
      <c r="Z496" s="1"/>
      <c r="AA496" s="1"/>
      <c r="AB496" s="1"/>
      <c r="AC496" s="1"/>
      <c r="AD496" s="1"/>
      <c r="AE496" s="1"/>
      <c r="AF496" s="1"/>
      <c r="AG496" s="1"/>
      <c r="AH496" s="1"/>
      <c r="AI496" s="1"/>
      <c r="AJ496" s="1"/>
      <c r="AK496" s="1"/>
      <c r="AL496" s="1"/>
      <c r="AM496" s="1"/>
    </row>
    <row r="497" spans="2:39" x14ac:dyDescent="0.25">
      <c r="B497" s="29"/>
      <c r="C497" s="411" t="str">
        <f t="shared" si="760"/>
        <v>&lt;Insert Module / Unit 9&gt;</v>
      </c>
      <c r="D497" s="346"/>
      <c r="E497" s="346"/>
      <c r="F497" s="346"/>
      <c r="G497" s="346"/>
      <c r="H497" s="107"/>
      <c r="I497" s="108"/>
      <c r="J497" s="108"/>
      <c r="K497" s="108"/>
      <c r="L497" s="108"/>
      <c r="M497" s="108"/>
      <c r="N497" s="108"/>
      <c r="O497" s="108"/>
      <c r="P497" s="108"/>
      <c r="Q497" s="108"/>
      <c r="R497" s="108"/>
      <c r="S497" s="108"/>
      <c r="T497" s="10">
        <f t="shared" si="759"/>
        <v>0</v>
      </c>
      <c r="U497" s="5"/>
      <c r="X497" s="314"/>
      <c r="Y497" s="1"/>
      <c r="Z497" s="1"/>
      <c r="AA497" s="1"/>
      <c r="AB497" s="1"/>
      <c r="AC497" s="1"/>
      <c r="AD497" s="1"/>
      <c r="AE497" s="1"/>
      <c r="AF497" s="1"/>
      <c r="AG497" s="1"/>
      <c r="AH497" s="1"/>
      <c r="AI497" s="1"/>
      <c r="AJ497" s="1"/>
      <c r="AK497" s="1"/>
      <c r="AL497" s="1"/>
      <c r="AM497" s="1"/>
    </row>
    <row r="498" spans="2:39" x14ac:dyDescent="0.25">
      <c r="B498" s="29"/>
      <c r="C498" s="411" t="str">
        <f t="shared" si="760"/>
        <v>&lt;Insert Module / Unit 10&gt;</v>
      </c>
      <c r="D498" s="346"/>
      <c r="E498" s="346"/>
      <c r="F498" s="346"/>
      <c r="G498" s="346"/>
      <c r="H498" s="107"/>
      <c r="I498" s="108"/>
      <c r="J498" s="108"/>
      <c r="K498" s="108"/>
      <c r="L498" s="108"/>
      <c r="M498" s="108"/>
      <c r="N498" s="108"/>
      <c r="O498" s="108"/>
      <c r="P498" s="108"/>
      <c r="Q498" s="108"/>
      <c r="R498" s="108"/>
      <c r="S498" s="108"/>
      <c r="T498" s="10">
        <f t="shared" si="759"/>
        <v>0</v>
      </c>
      <c r="U498" s="5"/>
      <c r="X498" s="314"/>
      <c r="Y498" s="1"/>
      <c r="Z498" s="1"/>
      <c r="AA498" s="1"/>
      <c r="AB498" s="1"/>
      <c r="AC498" s="1"/>
      <c r="AD498" s="1"/>
      <c r="AE498" s="1"/>
      <c r="AF498" s="1"/>
      <c r="AG498" s="1"/>
      <c r="AH498" s="1"/>
      <c r="AI498" s="1"/>
      <c r="AJ498" s="1"/>
      <c r="AK498" s="1"/>
      <c r="AL498" s="1"/>
      <c r="AM498" s="1"/>
    </row>
    <row r="499" spans="2:39" x14ac:dyDescent="0.25">
      <c r="B499" s="29"/>
      <c r="C499" s="411" t="str">
        <f t="shared" si="760"/>
        <v>&lt;Insert Module / Unit 11&gt;</v>
      </c>
      <c r="D499" s="346"/>
      <c r="E499" s="346"/>
      <c r="F499" s="346"/>
      <c r="G499" s="346"/>
      <c r="H499" s="107"/>
      <c r="I499" s="108"/>
      <c r="J499" s="108"/>
      <c r="K499" s="108"/>
      <c r="L499" s="108"/>
      <c r="M499" s="108"/>
      <c r="N499" s="108"/>
      <c r="O499" s="108"/>
      <c r="P499" s="108"/>
      <c r="Q499" s="108"/>
      <c r="R499" s="108"/>
      <c r="S499" s="108"/>
      <c r="T499" s="10">
        <f t="shared" si="759"/>
        <v>0</v>
      </c>
      <c r="U499" s="5"/>
      <c r="X499" s="314"/>
      <c r="Y499" s="1"/>
      <c r="Z499" s="1"/>
      <c r="AA499" s="1"/>
      <c r="AB499" s="1"/>
      <c r="AC499" s="1"/>
      <c r="AD499" s="1"/>
      <c r="AE499" s="1"/>
      <c r="AF499" s="1"/>
      <c r="AG499" s="1"/>
      <c r="AH499" s="1"/>
      <c r="AI499" s="1"/>
      <c r="AJ499" s="1"/>
      <c r="AK499" s="1"/>
      <c r="AL499" s="1"/>
      <c r="AM499" s="1"/>
    </row>
    <row r="500" spans="2:39" x14ac:dyDescent="0.25">
      <c r="B500" s="29"/>
      <c r="C500" s="411" t="str">
        <f t="shared" si="760"/>
        <v>&lt;Insert Module / Unit 12&gt;</v>
      </c>
      <c r="D500" s="346"/>
      <c r="E500" s="346"/>
      <c r="F500" s="346"/>
      <c r="G500" s="346"/>
      <c r="H500" s="107"/>
      <c r="I500" s="108"/>
      <c r="J500" s="108"/>
      <c r="K500" s="108"/>
      <c r="L500" s="108"/>
      <c r="M500" s="108"/>
      <c r="N500" s="108"/>
      <c r="O500" s="108"/>
      <c r="P500" s="108"/>
      <c r="Q500" s="108"/>
      <c r="R500" s="108"/>
      <c r="S500" s="108"/>
      <c r="T500" s="10">
        <f t="shared" si="759"/>
        <v>0</v>
      </c>
      <c r="U500" s="5"/>
      <c r="X500" s="314"/>
      <c r="Y500" s="1"/>
      <c r="Z500" s="1"/>
      <c r="AA500" s="1"/>
      <c r="AB500" s="1"/>
      <c r="AC500" s="1"/>
      <c r="AD500" s="1"/>
      <c r="AE500" s="1"/>
      <c r="AF500" s="1"/>
      <c r="AG500" s="1"/>
      <c r="AH500" s="1"/>
      <c r="AI500" s="1"/>
      <c r="AJ500" s="1"/>
      <c r="AK500" s="1"/>
      <c r="AL500" s="1"/>
      <c r="AM500" s="1"/>
    </row>
    <row r="501" spans="2:39" x14ac:dyDescent="0.25">
      <c r="B501" s="29"/>
      <c r="H501" s="5"/>
      <c r="T501" s="5"/>
      <c r="U501" s="5"/>
      <c r="V501" s="326" t="s">
        <v>167</v>
      </c>
      <c r="X501" s="314"/>
      <c r="Y501" s="1"/>
      <c r="Z501" s="1"/>
      <c r="AA501" s="1"/>
      <c r="AB501" s="1"/>
      <c r="AC501" s="1"/>
      <c r="AD501" s="1"/>
      <c r="AE501" s="1"/>
      <c r="AF501" s="1"/>
      <c r="AG501" s="1"/>
      <c r="AH501" s="1"/>
      <c r="AI501" s="1"/>
      <c r="AJ501" s="1"/>
      <c r="AK501" s="1"/>
      <c r="AL501" s="1"/>
      <c r="AM501" s="1"/>
    </row>
    <row r="502" spans="2:39" x14ac:dyDescent="0.25">
      <c r="B502" s="29"/>
      <c r="G502" s="100" t="s">
        <v>105</v>
      </c>
      <c r="H502" s="10">
        <f>SUM(H489:H501)</f>
        <v>0</v>
      </c>
      <c r="I502" s="10">
        <f t="shared" ref="I502" si="761">SUM(I489:I501)</f>
        <v>0</v>
      </c>
      <c r="J502" s="10">
        <f t="shared" ref="J502" si="762">SUM(J489:J501)</f>
        <v>0</v>
      </c>
      <c r="K502" s="10">
        <f t="shared" ref="K502" si="763">SUM(K489:K501)</f>
        <v>0</v>
      </c>
      <c r="L502" s="10">
        <f t="shared" ref="L502" si="764">SUM(L489:L501)</f>
        <v>0</v>
      </c>
      <c r="M502" s="10">
        <f t="shared" ref="M502" si="765">SUM(M489:M501)</f>
        <v>0</v>
      </c>
      <c r="N502" s="10">
        <f t="shared" ref="N502" si="766">SUM(N489:N501)</f>
        <v>0</v>
      </c>
      <c r="O502" s="10">
        <f t="shared" ref="O502" si="767">SUM(O489:O501)</f>
        <v>0</v>
      </c>
      <c r="P502" s="10">
        <f t="shared" ref="P502" si="768">SUM(P489:P501)</f>
        <v>0</v>
      </c>
      <c r="Q502" s="10">
        <f t="shared" ref="Q502" si="769">SUM(Q489:Q501)</f>
        <v>0</v>
      </c>
      <c r="R502" s="10">
        <f t="shared" ref="R502" si="770">SUM(R489:R501)</f>
        <v>0</v>
      </c>
      <c r="S502" s="10">
        <f t="shared" ref="S502" si="771">SUM(S489:S501)</f>
        <v>0</v>
      </c>
      <c r="T502" s="10">
        <f t="shared" ref="T502" si="772">SUM(H502:S502)</f>
        <v>0</v>
      </c>
      <c r="U502" s="5"/>
      <c r="V502" s="327" t="s">
        <v>168</v>
      </c>
      <c r="X502" s="314"/>
      <c r="Y502" s="1"/>
      <c r="Z502" s="1"/>
      <c r="AA502" s="1"/>
      <c r="AB502" s="1"/>
      <c r="AC502" s="1"/>
      <c r="AD502" s="1"/>
      <c r="AE502" s="1"/>
      <c r="AF502" s="1"/>
      <c r="AG502" s="1"/>
      <c r="AH502" s="1"/>
      <c r="AI502" s="1"/>
      <c r="AJ502" s="1"/>
      <c r="AK502" s="1"/>
      <c r="AL502" s="1"/>
      <c r="AM502" s="1"/>
    </row>
    <row r="503" spans="2:39" x14ac:dyDescent="0.25">
      <c r="B503" s="29"/>
      <c r="G503" s="106" t="s">
        <v>112</v>
      </c>
      <c r="H503" s="10">
        <f>H502*$P$10</f>
        <v>0</v>
      </c>
      <c r="I503" s="10">
        <f t="shared" ref="I503" si="773">I502*$P$10</f>
        <v>0</v>
      </c>
      <c r="J503" s="10">
        <f t="shared" ref="J503" si="774">J502*$P$10</f>
        <v>0</v>
      </c>
      <c r="K503" s="10">
        <f t="shared" ref="K503" si="775">K502*$P$10</f>
        <v>0</v>
      </c>
      <c r="L503" s="10">
        <f t="shared" ref="L503" si="776">L502*$P$10</f>
        <v>0</v>
      </c>
      <c r="M503" s="10">
        <f t="shared" ref="M503" si="777">M502*$P$10</f>
        <v>0</v>
      </c>
      <c r="N503" s="10">
        <f t="shared" ref="N503" si="778">N502*$P$10</f>
        <v>0</v>
      </c>
      <c r="O503" s="10">
        <f t="shared" ref="O503" si="779">O502*$P$10</f>
        <v>0</v>
      </c>
      <c r="P503" s="10">
        <f t="shared" ref="P503" si="780">P502*$P$10</f>
        <v>0</v>
      </c>
      <c r="Q503" s="10">
        <f t="shared" ref="Q503" si="781">Q502*$P$10</f>
        <v>0</v>
      </c>
      <c r="R503" s="10">
        <f t="shared" ref="R503" si="782">R502*$P$10</f>
        <v>0</v>
      </c>
      <c r="S503" s="10">
        <f t="shared" ref="S503" si="783">S502*$P$10</f>
        <v>0</v>
      </c>
      <c r="T503" s="10">
        <f>SUM(H503:S503)</f>
        <v>0</v>
      </c>
      <c r="U503" s="5"/>
      <c r="V503" s="21">
        <f>'C Staff Rates &amp; Roles'!$L$15</f>
        <v>1800</v>
      </c>
      <c r="X503" s="314"/>
      <c r="Y503" s="1"/>
      <c r="Z503" s="1"/>
      <c r="AA503" s="1"/>
      <c r="AB503" s="1"/>
      <c r="AC503" s="1"/>
      <c r="AD503" s="1"/>
      <c r="AE503" s="1"/>
      <c r="AF503" s="1"/>
      <c r="AG503" s="1"/>
      <c r="AH503" s="1"/>
      <c r="AI503" s="1"/>
      <c r="AJ503" s="1"/>
      <c r="AK503" s="1"/>
      <c r="AL503" s="1"/>
      <c r="AM503" s="1"/>
    </row>
    <row r="504" spans="2:39" x14ac:dyDescent="0.25">
      <c r="B504" s="29"/>
      <c r="G504" s="100" t="s">
        <v>111</v>
      </c>
      <c r="H504" s="10">
        <f>H502*$Q$10</f>
        <v>0</v>
      </c>
      <c r="I504" s="10">
        <f t="shared" ref="I504:S504" si="784">I502*$Q$10</f>
        <v>0</v>
      </c>
      <c r="J504" s="10">
        <f t="shared" si="784"/>
        <v>0</v>
      </c>
      <c r="K504" s="10">
        <f t="shared" si="784"/>
        <v>0</v>
      </c>
      <c r="L504" s="10">
        <f t="shared" si="784"/>
        <v>0</v>
      </c>
      <c r="M504" s="10">
        <f t="shared" si="784"/>
        <v>0</v>
      </c>
      <c r="N504" s="10">
        <f t="shared" si="784"/>
        <v>0</v>
      </c>
      <c r="O504" s="10">
        <f t="shared" si="784"/>
        <v>0</v>
      </c>
      <c r="P504" s="10">
        <f t="shared" si="784"/>
        <v>0</v>
      </c>
      <c r="Q504" s="10">
        <f t="shared" si="784"/>
        <v>0</v>
      </c>
      <c r="R504" s="10">
        <f t="shared" si="784"/>
        <v>0</v>
      </c>
      <c r="S504" s="10">
        <f t="shared" si="784"/>
        <v>0</v>
      </c>
      <c r="T504" s="10">
        <f>SUM(H504:S504)</f>
        <v>0</v>
      </c>
      <c r="U504" s="5"/>
      <c r="X504" s="314"/>
      <c r="Y504" s="1"/>
      <c r="Z504" s="1"/>
      <c r="AA504" s="1"/>
      <c r="AB504" s="1"/>
      <c r="AC504" s="1"/>
      <c r="AD504" s="1"/>
      <c r="AE504" s="1"/>
      <c r="AF504" s="1"/>
      <c r="AG504" s="1"/>
      <c r="AH504" s="1"/>
      <c r="AI504" s="1"/>
      <c r="AJ504" s="1"/>
      <c r="AK504" s="1"/>
      <c r="AL504" s="1"/>
      <c r="AM504" s="1"/>
    </row>
    <row r="505" spans="2:39" x14ac:dyDescent="0.25">
      <c r="B505" s="29"/>
      <c r="G505" s="100" t="s">
        <v>122</v>
      </c>
      <c r="H505" s="10">
        <f>SUM(H502:H504)</f>
        <v>0</v>
      </c>
      <c r="I505" s="10">
        <f t="shared" ref="I505" si="785">SUM(I502:I504)</f>
        <v>0</v>
      </c>
      <c r="J505" s="10">
        <f t="shared" ref="J505" si="786">SUM(J502:J504)</f>
        <v>0</v>
      </c>
      <c r="K505" s="10">
        <f t="shared" ref="K505" si="787">SUM(K502:K504)</f>
        <v>0</v>
      </c>
      <c r="L505" s="10">
        <f t="shared" ref="L505" si="788">SUM(L502:L504)</f>
        <v>0</v>
      </c>
      <c r="M505" s="10">
        <f t="shared" ref="M505" si="789">SUM(M502:M504)</f>
        <v>0</v>
      </c>
      <c r="N505" s="10">
        <f t="shared" ref="N505" si="790">SUM(N502:N504)</f>
        <v>0</v>
      </c>
      <c r="O505" s="10">
        <f t="shared" ref="O505" si="791">SUM(O502:O504)</f>
        <v>0</v>
      </c>
      <c r="P505" s="10">
        <f t="shared" ref="P505" si="792">SUM(P502:P504)</f>
        <v>0</v>
      </c>
      <c r="Q505" s="10">
        <f t="shared" ref="Q505" si="793">SUM(Q502:Q504)</f>
        <v>0</v>
      </c>
      <c r="R505" s="10">
        <f t="shared" ref="R505" si="794">SUM(R502:R504)</f>
        <v>0</v>
      </c>
      <c r="S505" s="10">
        <f t="shared" ref="S505" si="795">SUM(S502:S504)</f>
        <v>0</v>
      </c>
      <c r="T505" s="104">
        <f>SUM(T502:T504)</f>
        <v>0</v>
      </c>
      <c r="U505" s="105"/>
      <c r="V505" s="141">
        <f>T505/V503</f>
        <v>0</v>
      </c>
      <c r="X505" s="314"/>
      <c r="Y505" s="1"/>
      <c r="Z505" s="1"/>
      <c r="AA505" s="1"/>
      <c r="AB505" s="1"/>
      <c r="AC505" s="1"/>
      <c r="AD505" s="1"/>
      <c r="AE505" s="1"/>
      <c r="AF505" s="1"/>
      <c r="AG505" s="1"/>
      <c r="AH505" s="1"/>
      <c r="AI505" s="1"/>
      <c r="AJ505" s="1"/>
      <c r="AK505" s="1"/>
      <c r="AL505" s="1"/>
      <c r="AM505" s="1"/>
    </row>
    <row r="506" spans="2:39" x14ac:dyDescent="0.25">
      <c r="B506" s="29"/>
      <c r="X506" s="314"/>
      <c r="Y506" s="1"/>
      <c r="Z506" s="1"/>
      <c r="AA506" s="1"/>
      <c r="AB506" s="1"/>
      <c r="AC506" s="1"/>
      <c r="AD506" s="1"/>
      <c r="AE506" s="1"/>
      <c r="AF506" s="1"/>
      <c r="AG506" s="1"/>
      <c r="AH506" s="1"/>
      <c r="AI506" s="1"/>
      <c r="AJ506" s="1"/>
      <c r="AK506" s="1"/>
      <c r="AL506" s="1"/>
      <c r="AM506" s="1"/>
    </row>
    <row r="507" spans="2:39" ht="18.75" x14ac:dyDescent="0.3">
      <c r="B507" s="29"/>
      <c r="E507" s="23" t="s">
        <v>48</v>
      </c>
      <c r="G507" s="101" t="s">
        <v>141</v>
      </c>
      <c r="I507" s="94" t="s">
        <v>109</v>
      </c>
      <c r="J507" s="112">
        <f>$O$10</f>
        <v>15</v>
      </c>
      <c r="K507" s="94"/>
      <c r="M507" s="94" t="s">
        <v>95</v>
      </c>
      <c r="N507" s="20">
        <f>$P$10</f>
        <v>1</v>
      </c>
      <c r="P507" t="s">
        <v>110</v>
      </c>
      <c r="R507" s="121">
        <f>$Q$10</f>
        <v>1</v>
      </c>
      <c r="X507" s="314"/>
      <c r="Y507" s="1"/>
      <c r="Z507" s="1"/>
      <c r="AA507" s="1"/>
      <c r="AB507" s="1"/>
      <c r="AC507" s="1"/>
      <c r="AD507" s="1"/>
      <c r="AE507" s="1"/>
      <c r="AF507" s="1"/>
      <c r="AG507" s="1"/>
      <c r="AH507" s="1"/>
      <c r="AI507" s="1"/>
      <c r="AJ507" s="1"/>
      <c r="AK507" s="1"/>
      <c r="AL507" s="1"/>
      <c r="AM507" s="1"/>
    </row>
    <row r="508" spans="2:39" x14ac:dyDescent="0.25">
      <c r="B508" s="29"/>
      <c r="C508" s="353" t="s">
        <v>123</v>
      </c>
      <c r="D508" s="362"/>
      <c r="E508" s="362"/>
      <c r="F508" s="362"/>
      <c r="G508" s="362"/>
      <c r="H508" s="109" t="s">
        <v>91</v>
      </c>
      <c r="I508" s="109" t="s">
        <v>92</v>
      </c>
      <c r="J508" s="109" t="s">
        <v>93</v>
      </c>
      <c r="K508" s="109" t="s">
        <v>94</v>
      </c>
      <c r="L508" s="109" t="s">
        <v>83</v>
      </c>
      <c r="M508" s="109" t="s">
        <v>84</v>
      </c>
      <c r="N508" s="109" t="s">
        <v>85</v>
      </c>
      <c r="O508" s="109" t="s">
        <v>86</v>
      </c>
      <c r="P508" s="109" t="s">
        <v>87</v>
      </c>
      <c r="Q508" s="109" t="s">
        <v>88</v>
      </c>
      <c r="R508" s="109" t="s">
        <v>89</v>
      </c>
      <c r="S508" s="109" t="s">
        <v>90</v>
      </c>
      <c r="T508" s="109" t="s">
        <v>3</v>
      </c>
      <c r="U508" s="136"/>
      <c r="X508" s="314"/>
      <c r="Y508" s="1"/>
      <c r="Z508" s="1"/>
      <c r="AA508" s="1"/>
      <c r="AB508" s="1"/>
      <c r="AC508" s="1"/>
      <c r="AD508" s="1"/>
      <c r="AE508" s="1"/>
      <c r="AF508" s="1"/>
      <c r="AG508" s="1"/>
      <c r="AH508" s="1"/>
      <c r="AI508" s="1"/>
      <c r="AJ508" s="1"/>
      <c r="AK508" s="1"/>
      <c r="AL508" s="1"/>
      <c r="AM508" s="1"/>
    </row>
    <row r="509" spans="2:39" x14ac:dyDescent="0.25">
      <c r="B509" s="29"/>
      <c r="C509" s="411" t="str">
        <f>C326</f>
        <v>&lt;Insert Module / Unit 1&gt;</v>
      </c>
      <c r="D509" s="346"/>
      <c r="E509" s="346"/>
      <c r="F509" s="346"/>
      <c r="G509" s="346"/>
      <c r="H509" s="107"/>
      <c r="I509" s="108"/>
      <c r="J509" s="108"/>
      <c r="K509" s="108"/>
      <c r="L509" s="108"/>
      <c r="M509" s="108"/>
      <c r="N509" s="108"/>
      <c r="O509" s="108"/>
      <c r="P509" s="108"/>
      <c r="Q509" s="108"/>
      <c r="R509" s="108"/>
      <c r="S509" s="108"/>
      <c r="T509" s="10">
        <f t="shared" ref="T509:T520" si="796">SUM(H509:S509)</f>
        <v>0</v>
      </c>
      <c r="U509" s="5"/>
      <c r="X509" s="314"/>
      <c r="Y509" s="1"/>
      <c r="Z509" s="1"/>
      <c r="AA509" s="1"/>
      <c r="AB509" s="1"/>
      <c r="AC509" s="1"/>
      <c r="AD509" s="1"/>
      <c r="AE509" s="1"/>
      <c r="AF509" s="1"/>
      <c r="AG509" s="1"/>
      <c r="AH509" s="1"/>
      <c r="AI509" s="1"/>
      <c r="AJ509" s="1"/>
      <c r="AK509" s="1"/>
      <c r="AL509" s="1"/>
      <c r="AM509" s="1"/>
    </row>
    <row r="510" spans="2:39" x14ac:dyDescent="0.25">
      <c r="B510" s="29"/>
      <c r="C510" s="411" t="str">
        <f t="shared" ref="C510:C520" si="797">C327</f>
        <v>&lt;Insert Module / Unit 2&gt;</v>
      </c>
      <c r="D510" s="346"/>
      <c r="E510" s="346"/>
      <c r="F510" s="346"/>
      <c r="G510" s="346"/>
      <c r="H510" s="107"/>
      <c r="I510" s="108"/>
      <c r="J510" s="108"/>
      <c r="K510" s="108"/>
      <c r="L510" s="108"/>
      <c r="M510" s="108"/>
      <c r="N510" s="108"/>
      <c r="O510" s="108"/>
      <c r="P510" s="108"/>
      <c r="Q510" s="108"/>
      <c r="R510" s="108"/>
      <c r="S510" s="108"/>
      <c r="T510" s="10">
        <f t="shared" si="796"/>
        <v>0</v>
      </c>
      <c r="U510" s="5"/>
      <c r="X510" s="314"/>
      <c r="Y510" s="1"/>
      <c r="Z510" s="1"/>
      <c r="AA510" s="1"/>
      <c r="AB510" s="1"/>
      <c r="AC510" s="1"/>
      <c r="AD510" s="1"/>
      <c r="AE510" s="1"/>
      <c r="AF510" s="1"/>
      <c r="AG510" s="1"/>
      <c r="AH510" s="1"/>
      <c r="AI510" s="1"/>
      <c r="AJ510" s="1"/>
      <c r="AK510" s="1"/>
      <c r="AL510" s="1"/>
      <c r="AM510" s="1"/>
    </row>
    <row r="511" spans="2:39" x14ac:dyDescent="0.25">
      <c r="B511" s="29"/>
      <c r="C511" s="411" t="str">
        <f t="shared" si="797"/>
        <v>&lt;Insert Module / Unit 3&gt;</v>
      </c>
      <c r="D511" s="346"/>
      <c r="E511" s="346"/>
      <c r="F511" s="346"/>
      <c r="G511" s="346"/>
      <c r="H511" s="107"/>
      <c r="I511" s="108"/>
      <c r="J511" s="108"/>
      <c r="K511" s="108"/>
      <c r="L511" s="108"/>
      <c r="M511" s="108"/>
      <c r="N511" s="108"/>
      <c r="O511" s="108"/>
      <c r="P511" s="108"/>
      <c r="Q511" s="108"/>
      <c r="R511" s="108"/>
      <c r="S511" s="108"/>
      <c r="T511" s="10">
        <f t="shared" si="796"/>
        <v>0</v>
      </c>
      <c r="U511" s="5"/>
      <c r="X511" s="314"/>
      <c r="Y511" s="1"/>
      <c r="Z511" s="1"/>
      <c r="AA511" s="1"/>
      <c r="AB511" s="1"/>
      <c r="AC511" s="1"/>
      <c r="AD511" s="1"/>
      <c r="AE511" s="1"/>
      <c r="AF511" s="1"/>
      <c r="AG511" s="1"/>
      <c r="AH511" s="1"/>
      <c r="AI511" s="1"/>
      <c r="AJ511" s="1"/>
      <c r="AK511" s="1"/>
      <c r="AL511" s="1"/>
      <c r="AM511" s="1"/>
    </row>
    <row r="512" spans="2:39" x14ac:dyDescent="0.25">
      <c r="B512" s="29"/>
      <c r="C512" s="411" t="str">
        <f t="shared" si="797"/>
        <v>&lt;Insert Module / Unit 4&gt;</v>
      </c>
      <c r="D512" s="346"/>
      <c r="E512" s="346"/>
      <c r="F512" s="346"/>
      <c r="G512" s="346"/>
      <c r="H512" s="107"/>
      <c r="I512" s="108"/>
      <c r="J512" s="108"/>
      <c r="K512" s="108"/>
      <c r="L512" s="108"/>
      <c r="M512" s="108"/>
      <c r="N512" s="108"/>
      <c r="O512" s="108"/>
      <c r="P512" s="108"/>
      <c r="Q512" s="108"/>
      <c r="R512" s="108"/>
      <c r="S512" s="108"/>
      <c r="T512" s="10">
        <f t="shared" si="796"/>
        <v>0</v>
      </c>
      <c r="U512" s="5"/>
      <c r="X512" s="314"/>
      <c r="Y512" s="1"/>
      <c r="Z512" s="1"/>
      <c r="AA512" s="1"/>
      <c r="AB512" s="1"/>
      <c r="AC512" s="1"/>
      <c r="AD512" s="1"/>
      <c r="AE512" s="1"/>
      <c r="AF512" s="1"/>
      <c r="AG512" s="1"/>
      <c r="AH512" s="1"/>
      <c r="AI512" s="1"/>
      <c r="AJ512" s="1"/>
      <c r="AK512" s="1"/>
      <c r="AL512" s="1"/>
      <c r="AM512" s="1"/>
    </row>
    <row r="513" spans="2:39" x14ac:dyDescent="0.25">
      <c r="B513" s="29"/>
      <c r="C513" s="411" t="str">
        <f t="shared" si="797"/>
        <v>&lt;Insert Module / Unit 5&gt;</v>
      </c>
      <c r="D513" s="346"/>
      <c r="E513" s="346"/>
      <c r="F513" s="346"/>
      <c r="G513" s="346"/>
      <c r="H513" s="107"/>
      <c r="I513" s="108"/>
      <c r="J513" s="108"/>
      <c r="K513" s="108"/>
      <c r="L513" s="108"/>
      <c r="M513" s="108"/>
      <c r="N513" s="108"/>
      <c r="O513" s="108"/>
      <c r="P513" s="108"/>
      <c r="Q513" s="108"/>
      <c r="R513" s="108"/>
      <c r="S513" s="108"/>
      <c r="T513" s="10">
        <f t="shared" si="796"/>
        <v>0</v>
      </c>
      <c r="U513" s="5"/>
      <c r="X513" s="314"/>
      <c r="Y513" s="1"/>
      <c r="Z513" s="1"/>
      <c r="AA513" s="1"/>
      <c r="AB513" s="1"/>
      <c r="AC513" s="1"/>
      <c r="AD513" s="1"/>
      <c r="AE513" s="1"/>
      <c r="AF513" s="1"/>
      <c r="AG513" s="1"/>
      <c r="AH513" s="1"/>
      <c r="AI513" s="1"/>
      <c r="AJ513" s="1"/>
      <c r="AK513" s="1"/>
      <c r="AL513" s="1"/>
      <c r="AM513" s="1"/>
    </row>
    <row r="514" spans="2:39" x14ac:dyDescent="0.25">
      <c r="B514" s="29"/>
      <c r="C514" s="411" t="str">
        <f t="shared" si="797"/>
        <v>&lt;Insert Module / Unit 6&gt;</v>
      </c>
      <c r="D514" s="346"/>
      <c r="E514" s="346"/>
      <c r="F514" s="346"/>
      <c r="G514" s="346"/>
      <c r="H514" s="107"/>
      <c r="I514" s="108"/>
      <c r="J514" s="108"/>
      <c r="K514" s="108"/>
      <c r="L514" s="108"/>
      <c r="M514" s="108"/>
      <c r="N514" s="108"/>
      <c r="O514" s="108"/>
      <c r="P514" s="108"/>
      <c r="Q514" s="108"/>
      <c r="R514" s="108"/>
      <c r="S514" s="108"/>
      <c r="T514" s="10">
        <f t="shared" si="796"/>
        <v>0</v>
      </c>
      <c r="U514" s="5"/>
      <c r="X514" s="314"/>
      <c r="Y514" s="1"/>
      <c r="Z514" s="1"/>
      <c r="AA514" s="1"/>
      <c r="AB514" s="1"/>
      <c r="AC514" s="1"/>
      <c r="AD514" s="1"/>
      <c r="AE514" s="1"/>
      <c r="AF514" s="1"/>
      <c r="AG514" s="1"/>
      <c r="AH514" s="1"/>
      <c r="AI514" s="1"/>
      <c r="AJ514" s="1"/>
      <c r="AK514" s="1"/>
      <c r="AL514" s="1"/>
      <c r="AM514" s="1"/>
    </row>
    <row r="515" spans="2:39" x14ac:dyDescent="0.25">
      <c r="B515" s="29"/>
      <c r="C515" s="411" t="str">
        <f t="shared" si="797"/>
        <v>&lt;Insert Module / Unit 7&gt;</v>
      </c>
      <c r="D515" s="346"/>
      <c r="E515" s="346"/>
      <c r="F515" s="346"/>
      <c r="G515" s="346"/>
      <c r="H515" s="107"/>
      <c r="I515" s="108"/>
      <c r="J515" s="108"/>
      <c r="K515" s="108"/>
      <c r="L515" s="108"/>
      <c r="M515" s="108"/>
      <c r="N515" s="108"/>
      <c r="O515" s="108"/>
      <c r="P515" s="108"/>
      <c r="Q515" s="108"/>
      <c r="R515" s="108"/>
      <c r="S515" s="108"/>
      <c r="T515" s="10">
        <f t="shared" si="796"/>
        <v>0</v>
      </c>
      <c r="U515" s="5"/>
      <c r="X515" s="314"/>
      <c r="Y515" s="1"/>
      <c r="Z515" s="1"/>
      <c r="AA515" s="1"/>
      <c r="AB515" s="1"/>
      <c r="AC515" s="1"/>
      <c r="AD515" s="1"/>
      <c r="AE515" s="1"/>
      <c r="AF515" s="1"/>
      <c r="AG515" s="1"/>
      <c r="AH515" s="1"/>
      <c r="AI515" s="1"/>
      <c r="AJ515" s="1"/>
      <c r="AK515" s="1"/>
      <c r="AL515" s="1"/>
      <c r="AM515" s="1"/>
    </row>
    <row r="516" spans="2:39" x14ac:dyDescent="0.25">
      <c r="B516" s="29"/>
      <c r="C516" s="411" t="str">
        <f t="shared" si="797"/>
        <v>&lt;Insert Module / Unit 8&gt;</v>
      </c>
      <c r="D516" s="346"/>
      <c r="E516" s="346"/>
      <c r="F516" s="346"/>
      <c r="G516" s="346"/>
      <c r="H516" s="107"/>
      <c r="I516" s="108"/>
      <c r="J516" s="108"/>
      <c r="K516" s="108"/>
      <c r="L516" s="108"/>
      <c r="M516" s="108"/>
      <c r="N516" s="108"/>
      <c r="O516" s="108"/>
      <c r="P516" s="108"/>
      <c r="Q516" s="108"/>
      <c r="R516" s="108"/>
      <c r="S516" s="108"/>
      <c r="T516" s="10">
        <f t="shared" si="796"/>
        <v>0</v>
      </c>
      <c r="U516" s="5"/>
      <c r="X516" s="314"/>
      <c r="Y516" s="1"/>
      <c r="Z516" s="1"/>
      <c r="AA516" s="1"/>
      <c r="AB516" s="1"/>
      <c r="AC516" s="1"/>
      <c r="AD516" s="1"/>
      <c r="AE516" s="1"/>
      <c r="AF516" s="1"/>
      <c r="AG516" s="1"/>
      <c r="AH516" s="1"/>
      <c r="AI516" s="1"/>
      <c r="AJ516" s="1"/>
      <c r="AK516" s="1"/>
      <c r="AL516" s="1"/>
      <c r="AM516" s="1"/>
    </row>
    <row r="517" spans="2:39" x14ac:dyDescent="0.25">
      <c r="B517" s="29"/>
      <c r="C517" s="411" t="str">
        <f t="shared" si="797"/>
        <v>&lt;Insert Module / Unit 9&gt;</v>
      </c>
      <c r="D517" s="346"/>
      <c r="E517" s="346"/>
      <c r="F517" s="346"/>
      <c r="G517" s="346"/>
      <c r="H517" s="107"/>
      <c r="I517" s="108"/>
      <c r="J517" s="108"/>
      <c r="K517" s="108"/>
      <c r="L517" s="108"/>
      <c r="M517" s="108"/>
      <c r="N517" s="108"/>
      <c r="O517" s="108"/>
      <c r="P517" s="108"/>
      <c r="Q517" s="108"/>
      <c r="R517" s="108"/>
      <c r="S517" s="108"/>
      <c r="T517" s="10">
        <f t="shared" si="796"/>
        <v>0</v>
      </c>
      <c r="U517" s="5"/>
      <c r="X517" s="314"/>
      <c r="Y517" s="1"/>
      <c r="Z517" s="1"/>
      <c r="AA517" s="1"/>
      <c r="AB517" s="1"/>
      <c r="AC517" s="1"/>
      <c r="AD517" s="1"/>
      <c r="AE517" s="1"/>
      <c r="AF517" s="1"/>
      <c r="AG517" s="1"/>
      <c r="AH517" s="1"/>
      <c r="AI517" s="1"/>
      <c r="AJ517" s="1"/>
      <c r="AK517" s="1"/>
      <c r="AL517" s="1"/>
      <c r="AM517" s="1"/>
    </row>
    <row r="518" spans="2:39" x14ac:dyDescent="0.25">
      <c r="B518" s="29"/>
      <c r="C518" s="411" t="str">
        <f t="shared" si="797"/>
        <v>&lt;Insert Module / Unit 10&gt;</v>
      </c>
      <c r="D518" s="346"/>
      <c r="E518" s="346"/>
      <c r="F518" s="346"/>
      <c r="G518" s="346"/>
      <c r="H518" s="107"/>
      <c r="I518" s="108"/>
      <c r="J518" s="108"/>
      <c r="K518" s="108"/>
      <c r="L518" s="108"/>
      <c r="M518" s="108"/>
      <c r="N518" s="108"/>
      <c r="O518" s="108"/>
      <c r="P518" s="108"/>
      <c r="Q518" s="108"/>
      <c r="R518" s="108"/>
      <c r="S518" s="108"/>
      <c r="T518" s="10">
        <f t="shared" si="796"/>
        <v>0</v>
      </c>
      <c r="U518" s="5"/>
      <c r="X518" s="314"/>
      <c r="Y518" s="1"/>
      <c r="Z518" s="1"/>
      <c r="AA518" s="1"/>
      <c r="AB518" s="1"/>
      <c r="AC518" s="1"/>
      <c r="AD518" s="1"/>
      <c r="AE518" s="1"/>
      <c r="AF518" s="1"/>
      <c r="AG518" s="1"/>
      <c r="AH518" s="1"/>
      <c r="AI518" s="1"/>
      <c r="AJ518" s="1"/>
      <c r="AK518" s="1"/>
      <c r="AL518" s="1"/>
      <c r="AM518" s="1"/>
    </row>
    <row r="519" spans="2:39" x14ac:dyDescent="0.25">
      <c r="B519" s="29"/>
      <c r="C519" s="411" t="str">
        <f t="shared" si="797"/>
        <v>&lt;Insert Module / Unit 11&gt;</v>
      </c>
      <c r="D519" s="346"/>
      <c r="E519" s="346"/>
      <c r="F519" s="346"/>
      <c r="G519" s="346"/>
      <c r="H519" s="107"/>
      <c r="I519" s="108"/>
      <c r="J519" s="108"/>
      <c r="K519" s="108"/>
      <c r="L519" s="108"/>
      <c r="M519" s="108"/>
      <c r="N519" s="108"/>
      <c r="O519" s="108"/>
      <c r="P519" s="108"/>
      <c r="Q519" s="108"/>
      <c r="R519" s="108"/>
      <c r="S519" s="108"/>
      <c r="T519" s="10">
        <f t="shared" si="796"/>
        <v>0</v>
      </c>
      <c r="U519" s="5"/>
      <c r="X519" s="314"/>
      <c r="Y519" s="1"/>
      <c r="Z519" s="1"/>
      <c r="AA519" s="1"/>
      <c r="AB519" s="1"/>
      <c r="AC519" s="1"/>
      <c r="AD519" s="1"/>
      <c r="AE519" s="1"/>
      <c r="AF519" s="1"/>
      <c r="AG519" s="1"/>
      <c r="AH519" s="1"/>
      <c r="AI519" s="1"/>
      <c r="AJ519" s="1"/>
      <c r="AK519" s="1"/>
      <c r="AL519" s="1"/>
      <c r="AM519" s="1"/>
    </row>
    <row r="520" spans="2:39" x14ac:dyDescent="0.25">
      <c r="B520" s="29"/>
      <c r="C520" s="411" t="str">
        <f t="shared" si="797"/>
        <v>&lt;Insert Module / Unit 12&gt;</v>
      </c>
      <c r="D520" s="346"/>
      <c r="E520" s="346"/>
      <c r="F520" s="346"/>
      <c r="G520" s="346"/>
      <c r="H520" s="107"/>
      <c r="I520" s="108"/>
      <c r="J520" s="108"/>
      <c r="K520" s="108"/>
      <c r="L520" s="108"/>
      <c r="M520" s="108"/>
      <c r="N520" s="108"/>
      <c r="O520" s="108"/>
      <c r="P520" s="108"/>
      <c r="Q520" s="108"/>
      <c r="R520" s="108"/>
      <c r="S520" s="108"/>
      <c r="T520" s="10">
        <f t="shared" si="796"/>
        <v>0</v>
      </c>
      <c r="U520" s="5"/>
      <c r="X520" s="314"/>
      <c r="Y520" s="1"/>
      <c r="Z520" s="1"/>
      <c r="AA520" s="1"/>
      <c r="AB520" s="1"/>
      <c r="AC520" s="1"/>
      <c r="AD520" s="1"/>
      <c r="AE520" s="1"/>
      <c r="AF520" s="1"/>
      <c r="AG520" s="1"/>
      <c r="AH520" s="1"/>
      <c r="AI520" s="1"/>
      <c r="AJ520" s="1"/>
      <c r="AK520" s="1"/>
      <c r="AL520" s="1"/>
      <c r="AM520" s="1"/>
    </row>
    <row r="521" spans="2:39" x14ac:dyDescent="0.25">
      <c r="B521" s="29"/>
      <c r="H521" s="5"/>
      <c r="T521" s="5"/>
      <c r="U521" s="5"/>
      <c r="V521" s="326" t="s">
        <v>167</v>
      </c>
      <c r="X521" s="314"/>
      <c r="Y521" s="1"/>
      <c r="Z521" s="1"/>
      <c r="AA521" s="1"/>
      <c r="AB521" s="1"/>
      <c r="AC521" s="1"/>
      <c r="AD521" s="1"/>
      <c r="AE521" s="1"/>
      <c r="AF521" s="1"/>
      <c r="AG521" s="1"/>
      <c r="AH521" s="1"/>
      <c r="AI521" s="1"/>
      <c r="AJ521" s="1"/>
      <c r="AK521" s="1"/>
      <c r="AL521" s="1"/>
      <c r="AM521" s="1"/>
    </row>
    <row r="522" spans="2:39" x14ac:dyDescent="0.25">
      <c r="B522" s="29"/>
      <c r="G522" s="100" t="s">
        <v>105</v>
      </c>
      <c r="H522" s="10">
        <f>SUM(H509:H521)</f>
        <v>0</v>
      </c>
      <c r="I522" s="10">
        <f t="shared" ref="I522" si="798">SUM(I509:I521)</f>
        <v>0</v>
      </c>
      <c r="J522" s="10">
        <f t="shared" ref="J522" si="799">SUM(J509:J521)</f>
        <v>0</v>
      </c>
      <c r="K522" s="10">
        <f t="shared" ref="K522" si="800">SUM(K509:K521)</f>
        <v>0</v>
      </c>
      <c r="L522" s="10">
        <f t="shared" ref="L522" si="801">SUM(L509:L521)</f>
        <v>0</v>
      </c>
      <c r="M522" s="10">
        <f t="shared" ref="M522" si="802">SUM(M509:M521)</f>
        <v>0</v>
      </c>
      <c r="N522" s="10">
        <f t="shared" ref="N522" si="803">SUM(N509:N521)</f>
        <v>0</v>
      </c>
      <c r="O522" s="10">
        <f t="shared" ref="O522" si="804">SUM(O509:O521)</f>
        <v>0</v>
      </c>
      <c r="P522" s="10">
        <f t="shared" ref="P522" si="805">SUM(P509:P521)</f>
        <v>0</v>
      </c>
      <c r="Q522" s="10">
        <f t="shared" ref="Q522" si="806">SUM(Q509:Q521)</f>
        <v>0</v>
      </c>
      <c r="R522" s="10">
        <f t="shared" ref="R522" si="807">SUM(R509:R521)</f>
        <v>0</v>
      </c>
      <c r="S522" s="10">
        <f t="shared" ref="S522" si="808">SUM(S509:S521)</f>
        <v>0</v>
      </c>
      <c r="T522" s="10">
        <f t="shared" ref="T522" si="809">SUM(H522:S522)</f>
        <v>0</v>
      </c>
      <c r="U522" s="5"/>
      <c r="V522" s="327" t="s">
        <v>168</v>
      </c>
      <c r="X522" s="314"/>
      <c r="Y522" s="1"/>
      <c r="Z522" s="1"/>
      <c r="AA522" s="1"/>
      <c r="AB522" s="1"/>
      <c r="AC522" s="1"/>
      <c r="AD522" s="1"/>
      <c r="AE522" s="1"/>
      <c r="AF522" s="1"/>
      <c r="AG522" s="1"/>
      <c r="AH522" s="1"/>
      <c r="AI522" s="1"/>
      <c r="AJ522" s="1"/>
      <c r="AK522" s="1"/>
      <c r="AL522" s="1"/>
      <c r="AM522" s="1"/>
    </row>
    <row r="523" spans="2:39" x14ac:dyDescent="0.25">
      <c r="B523" s="29"/>
      <c r="G523" s="106" t="s">
        <v>112</v>
      </c>
      <c r="H523" s="10">
        <f>H522*$P$10</f>
        <v>0</v>
      </c>
      <c r="I523" s="10">
        <f t="shared" ref="I523" si="810">I522*$P$10</f>
        <v>0</v>
      </c>
      <c r="J523" s="10">
        <f t="shared" ref="J523" si="811">J522*$P$10</f>
        <v>0</v>
      </c>
      <c r="K523" s="10">
        <f t="shared" ref="K523" si="812">K522*$P$10</f>
        <v>0</v>
      </c>
      <c r="L523" s="10">
        <f t="shared" ref="L523" si="813">L522*$P$10</f>
        <v>0</v>
      </c>
      <c r="M523" s="10">
        <f t="shared" ref="M523" si="814">M522*$P$10</f>
        <v>0</v>
      </c>
      <c r="N523" s="10">
        <f t="shared" ref="N523" si="815">N522*$P$10</f>
        <v>0</v>
      </c>
      <c r="O523" s="10">
        <f t="shared" ref="O523" si="816">O522*$P$10</f>
        <v>0</v>
      </c>
      <c r="P523" s="10">
        <f t="shared" ref="P523" si="817">P522*$P$10</f>
        <v>0</v>
      </c>
      <c r="Q523" s="10">
        <f t="shared" ref="Q523" si="818">Q522*$P$10</f>
        <v>0</v>
      </c>
      <c r="R523" s="10">
        <f t="shared" ref="R523" si="819">R522*$P$10</f>
        <v>0</v>
      </c>
      <c r="S523" s="10">
        <f t="shared" ref="S523" si="820">S522*$P$10</f>
        <v>0</v>
      </c>
      <c r="T523" s="10">
        <f>SUM(H523:S523)</f>
        <v>0</v>
      </c>
      <c r="U523" s="5"/>
      <c r="V523" s="21">
        <f>'C Staff Rates &amp; Roles'!$L$15</f>
        <v>1800</v>
      </c>
      <c r="X523" s="314"/>
      <c r="Y523" s="1"/>
      <c r="Z523" s="1"/>
      <c r="AA523" s="1"/>
      <c r="AB523" s="1"/>
      <c r="AC523" s="1"/>
      <c r="AD523" s="1"/>
      <c r="AE523" s="1"/>
      <c r="AF523" s="1"/>
      <c r="AG523" s="1"/>
      <c r="AH523" s="1"/>
      <c r="AI523" s="1"/>
      <c r="AJ523" s="1"/>
      <c r="AK523" s="1"/>
      <c r="AL523" s="1"/>
      <c r="AM523" s="1"/>
    </row>
    <row r="524" spans="2:39" x14ac:dyDescent="0.25">
      <c r="B524" s="29"/>
      <c r="G524" s="100" t="s">
        <v>111</v>
      </c>
      <c r="H524" s="10">
        <f>H522*$Q$10</f>
        <v>0</v>
      </c>
      <c r="I524" s="10">
        <f t="shared" ref="I524:S524" si="821">I522*$Q$10</f>
        <v>0</v>
      </c>
      <c r="J524" s="10">
        <f t="shared" si="821"/>
        <v>0</v>
      </c>
      <c r="K524" s="10">
        <f t="shared" si="821"/>
        <v>0</v>
      </c>
      <c r="L524" s="10">
        <f t="shared" si="821"/>
        <v>0</v>
      </c>
      <c r="M524" s="10">
        <f t="shared" si="821"/>
        <v>0</v>
      </c>
      <c r="N524" s="10">
        <f t="shared" si="821"/>
        <v>0</v>
      </c>
      <c r="O524" s="10">
        <f t="shared" si="821"/>
        <v>0</v>
      </c>
      <c r="P524" s="10">
        <f t="shared" si="821"/>
        <v>0</v>
      </c>
      <c r="Q524" s="10">
        <f t="shared" si="821"/>
        <v>0</v>
      </c>
      <c r="R524" s="10">
        <f t="shared" si="821"/>
        <v>0</v>
      </c>
      <c r="S524" s="10">
        <f t="shared" si="821"/>
        <v>0</v>
      </c>
      <c r="T524" s="10">
        <f>SUM(H524:S524)</f>
        <v>0</v>
      </c>
      <c r="U524" s="5"/>
      <c r="X524" s="314"/>
      <c r="Y524" s="1"/>
      <c r="Z524" s="1"/>
      <c r="AA524" s="1"/>
      <c r="AB524" s="1"/>
      <c r="AC524" s="1"/>
      <c r="AD524" s="1"/>
      <c r="AE524" s="1"/>
      <c r="AF524" s="1"/>
      <c r="AG524" s="1"/>
      <c r="AH524" s="1"/>
      <c r="AI524" s="1"/>
      <c r="AJ524" s="1"/>
      <c r="AK524" s="1"/>
      <c r="AL524" s="1"/>
      <c r="AM524" s="1"/>
    </row>
    <row r="525" spans="2:39" x14ac:dyDescent="0.25">
      <c r="B525" s="29"/>
      <c r="G525" s="100" t="s">
        <v>122</v>
      </c>
      <c r="H525" s="10">
        <f>SUM(H522:H524)</f>
        <v>0</v>
      </c>
      <c r="I525" s="10">
        <f t="shared" ref="I525" si="822">SUM(I522:I524)</f>
        <v>0</v>
      </c>
      <c r="J525" s="10">
        <f t="shared" ref="J525" si="823">SUM(J522:J524)</f>
        <v>0</v>
      </c>
      <c r="K525" s="10">
        <f t="shared" ref="K525" si="824">SUM(K522:K524)</f>
        <v>0</v>
      </c>
      <c r="L525" s="10">
        <f t="shared" ref="L525" si="825">SUM(L522:L524)</f>
        <v>0</v>
      </c>
      <c r="M525" s="10">
        <f t="shared" ref="M525" si="826">SUM(M522:M524)</f>
        <v>0</v>
      </c>
      <c r="N525" s="10">
        <f t="shared" ref="N525" si="827">SUM(N522:N524)</f>
        <v>0</v>
      </c>
      <c r="O525" s="10">
        <f t="shared" ref="O525" si="828">SUM(O522:O524)</f>
        <v>0</v>
      </c>
      <c r="P525" s="10">
        <f t="shared" ref="P525" si="829">SUM(P522:P524)</f>
        <v>0</v>
      </c>
      <c r="Q525" s="10">
        <f t="shared" ref="Q525" si="830">SUM(Q522:Q524)</f>
        <v>0</v>
      </c>
      <c r="R525" s="10">
        <f t="shared" ref="R525" si="831">SUM(R522:R524)</f>
        <v>0</v>
      </c>
      <c r="S525" s="10">
        <f t="shared" ref="S525" si="832">SUM(S522:S524)</f>
        <v>0</v>
      </c>
      <c r="T525" s="104">
        <f>SUM(T522:T524)</f>
        <v>0</v>
      </c>
      <c r="U525" s="105"/>
      <c r="V525" s="141">
        <f>T525/V523</f>
        <v>0</v>
      </c>
      <c r="X525" s="314"/>
      <c r="Y525" s="1"/>
      <c r="Z525" s="1"/>
      <c r="AA525" s="1"/>
      <c r="AB525" s="1"/>
      <c r="AC525" s="1"/>
      <c r="AD525" s="1"/>
      <c r="AE525" s="1"/>
      <c r="AF525" s="1"/>
      <c r="AG525" s="1"/>
      <c r="AH525" s="1"/>
      <c r="AI525" s="1"/>
      <c r="AJ525" s="1"/>
      <c r="AK525" s="1"/>
      <c r="AL525" s="1"/>
      <c r="AM525" s="1"/>
    </row>
    <row r="526" spans="2:39" x14ac:dyDescent="0.25">
      <c r="B526" s="29"/>
      <c r="X526" s="314"/>
      <c r="Y526" s="1"/>
      <c r="Z526" s="1"/>
      <c r="AA526" s="1"/>
      <c r="AB526" s="1"/>
      <c r="AC526" s="1"/>
      <c r="AD526" s="1"/>
      <c r="AE526" s="1"/>
      <c r="AF526" s="1"/>
      <c r="AG526" s="1"/>
      <c r="AH526" s="1"/>
      <c r="AI526" s="1"/>
      <c r="AJ526" s="1"/>
      <c r="AK526" s="1"/>
      <c r="AL526" s="1"/>
      <c r="AM526" s="1"/>
    </row>
    <row r="527" spans="2:39" ht="18.75" x14ac:dyDescent="0.3">
      <c r="B527" s="29"/>
      <c r="E527" s="23" t="s">
        <v>49</v>
      </c>
      <c r="G527" s="101" t="s">
        <v>142</v>
      </c>
      <c r="I527" s="94" t="s">
        <v>109</v>
      </c>
      <c r="J527" s="112">
        <f>$O$10</f>
        <v>15</v>
      </c>
      <c r="K527" s="94"/>
      <c r="M527" s="94" t="s">
        <v>95</v>
      </c>
      <c r="N527" s="20">
        <f>$P$10</f>
        <v>1</v>
      </c>
      <c r="P527" t="s">
        <v>110</v>
      </c>
      <c r="R527" s="121">
        <f>$Q$10</f>
        <v>1</v>
      </c>
      <c r="X527" s="314"/>
      <c r="Y527" s="1"/>
      <c r="Z527" s="1"/>
      <c r="AA527" s="1"/>
      <c r="AB527" s="1"/>
      <c r="AC527" s="1"/>
      <c r="AD527" s="1"/>
      <c r="AE527" s="1"/>
      <c r="AF527" s="1"/>
      <c r="AG527" s="1"/>
      <c r="AH527" s="1"/>
      <c r="AI527" s="1"/>
      <c r="AJ527" s="1"/>
      <c r="AK527" s="1"/>
      <c r="AL527" s="1"/>
      <c r="AM527" s="1"/>
    </row>
    <row r="528" spans="2:39" x14ac:dyDescent="0.25">
      <c r="B528" s="29"/>
      <c r="C528" s="353" t="s">
        <v>123</v>
      </c>
      <c r="D528" s="362"/>
      <c r="E528" s="362"/>
      <c r="F528" s="362"/>
      <c r="G528" s="362"/>
      <c r="H528" s="109" t="s">
        <v>91</v>
      </c>
      <c r="I528" s="109" t="s">
        <v>92</v>
      </c>
      <c r="J528" s="109" t="s">
        <v>93</v>
      </c>
      <c r="K528" s="109" t="s">
        <v>94</v>
      </c>
      <c r="L528" s="109" t="s">
        <v>83</v>
      </c>
      <c r="M528" s="109" t="s">
        <v>84</v>
      </c>
      <c r="N528" s="109" t="s">
        <v>85</v>
      </c>
      <c r="O528" s="109" t="s">
        <v>86</v>
      </c>
      <c r="P528" s="109" t="s">
        <v>87</v>
      </c>
      <c r="Q528" s="109" t="s">
        <v>88</v>
      </c>
      <c r="R528" s="109" t="s">
        <v>89</v>
      </c>
      <c r="S528" s="109" t="s">
        <v>90</v>
      </c>
      <c r="T528" s="109" t="s">
        <v>3</v>
      </c>
      <c r="U528" s="136"/>
      <c r="X528" s="314"/>
      <c r="Y528" s="1"/>
      <c r="Z528" s="1"/>
      <c r="AA528" s="1"/>
      <c r="AB528" s="1"/>
      <c r="AC528" s="1"/>
      <c r="AD528" s="1"/>
      <c r="AE528" s="1"/>
      <c r="AF528" s="1"/>
      <c r="AG528" s="1"/>
      <c r="AH528" s="1"/>
      <c r="AI528" s="1"/>
      <c r="AJ528" s="1"/>
      <c r="AK528" s="1"/>
      <c r="AL528" s="1"/>
      <c r="AM528" s="1"/>
    </row>
    <row r="529" spans="2:39" x14ac:dyDescent="0.25">
      <c r="B529" s="29"/>
      <c r="C529" s="411" t="str">
        <f>C346</f>
        <v>&lt;Insert Module / Unit 1&gt;</v>
      </c>
      <c r="D529" s="346"/>
      <c r="E529" s="346"/>
      <c r="F529" s="346"/>
      <c r="G529" s="346"/>
      <c r="H529" s="107"/>
      <c r="I529" s="108"/>
      <c r="J529" s="108"/>
      <c r="K529" s="108"/>
      <c r="L529" s="108"/>
      <c r="M529" s="108"/>
      <c r="N529" s="108"/>
      <c r="O529" s="108"/>
      <c r="P529" s="108"/>
      <c r="Q529" s="108"/>
      <c r="R529" s="108"/>
      <c r="S529" s="108"/>
      <c r="T529" s="10">
        <f t="shared" ref="T529:T540" si="833">SUM(H529:S529)</f>
        <v>0</v>
      </c>
      <c r="U529" s="5"/>
      <c r="X529" s="314"/>
      <c r="Y529" s="1"/>
      <c r="Z529" s="1"/>
      <c r="AA529" s="1"/>
      <c r="AB529" s="1"/>
      <c r="AC529" s="1"/>
      <c r="AD529" s="1"/>
      <c r="AE529" s="1"/>
      <c r="AF529" s="1"/>
      <c r="AG529" s="1"/>
      <c r="AH529" s="1"/>
      <c r="AI529" s="1"/>
      <c r="AJ529" s="1"/>
      <c r="AK529" s="1"/>
      <c r="AL529" s="1"/>
      <c r="AM529" s="1"/>
    </row>
    <row r="530" spans="2:39" x14ac:dyDescent="0.25">
      <c r="B530" s="29"/>
      <c r="C530" s="411" t="str">
        <f t="shared" ref="C530:C540" si="834">C347</f>
        <v>&lt;Insert Module / Unit 2&gt;</v>
      </c>
      <c r="D530" s="346"/>
      <c r="E530" s="346"/>
      <c r="F530" s="346"/>
      <c r="G530" s="346"/>
      <c r="H530" s="107"/>
      <c r="I530" s="108"/>
      <c r="J530" s="108"/>
      <c r="K530" s="108"/>
      <c r="L530" s="108"/>
      <c r="M530" s="108"/>
      <c r="N530" s="108"/>
      <c r="O530" s="108"/>
      <c r="P530" s="108"/>
      <c r="Q530" s="108"/>
      <c r="R530" s="108"/>
      <c r="S530" s="108"/>
      <c r="T530" s="10">
        <f t="shared" si="833"/>
        <v>0</v>
      </c>
      <c r="U530" s="5"/>
      <c r="X530" s="314"/>
      <c r="Y530" s="1"/>
      <c r="Z530" s="1"/>
      <c r="AA530" s="1"/>
      <c r="AB530" s="1"/>
      <c r="AC530" s="1"/>
      <c r="AD530" s="1"/>
      <c r="AE530" s="1"/>
      <c r="AF530" s="1"/>
      <c r="AG530" s="1"/>
      <c r="AH530" s="1"/>
      <c r="AI530" s="1"/>
      <c r="AJ530" s="1"/>
      <c r="AK530" s="1"/>
      <c r="AL530" s="1"/>
      <c r="AM530" s="1"/>
    </row>
    <row r="531" spans="2:39" x14ac:dyDescent="0.25">
      <c r="B531" s="29"/>
      <c r="C531" s="411" t="str">
        <f t="shared" si="834"/>
        <v>&lt;Insert Module / Unit 3&gt;</v>
      </c>
      <c r="D531" s="346"/>
      <c r="E531" s="346"/>
      <c r="F531" s="346"/>
      <c r="G531" s="346"/>
      <c r="H531" s="107"/>
      <c r="I531" s="108"/>
      <c r="J531" s="108"/>
      <c r="K531" s="108"/>
      <c r="L531" s="108"/>
      <c r="M531" s="108"/>
      <c r="N531" s="108"/>
      <c r="O531" s="108"/>
      <c r="P531" s="108"/>
      <c r="Q531" s="108"/>
      <c r="R531" s="108"/>
      <c r="S531" s="108"/>
      <c r="T531" s="10">
        <f t="shared" si="833"/>
        <v>0</v>
      </c>
      <c r="U531" s="5"/>
      <c r="X531" s="314"/>
      <c r="Y531" s="1"/>
      <c r="Z531" s="1"/>
      <c r="AA531" s="1"/>
      <c r="AB531" s="1"/>
      <c r="AC531" s="1"/>
      <c r="AD531" s="1"/>
      <c r="AE531" s="1"/>
      <c r="AF531" s="1"/>
      <c r="AG531" s="1"/>
      <c r="AH531" s="1"/>
      <c r="AI531" s="1"/>
      <c r="AJ531" s="1"/>
      <c r="AK531" s="1"/>
      <c r="AL531" s="1"/>
      <c r="AM531" s="1"/>
    </row>
    <row r="532" spans="2:39" x14ac:dyDescent="0.25">
      <c r="B532" s="29"/>
      <c r="C532" s="411" t="str">
        <f t="shared" si="834"/>
        <v>&lt;Insert Module / Unit 4&gt;</v>
      </c>
      <c r="D532" s="346"/>
      <c r="E532" s="346"/>
      <c r="F532" s="346"/>
      <c r="G532" s="346"/>
      <c r="H532" s="107"/>
      <c r="I532" s="108"/>
      <c r="J532" s="108"/>
      <c r="K532" s="108"/>
      <c r="L532" s="108"/>
      <c r="M532" s="108"/>
      <c r="N532" s="108"/>
      <c r="O532" s="108"/>
      <c r="P532" s="108"/>
      <c r="Q532" s="108"/>
      <c r="R532" s="108"/>
      <c r="S532" s="108"/>
      <c r="T532" s="10">
        <f t="shared" si="833"/>
        <v>0</v>
      </c>
      <c r="U532" s="5"/>
      <c r="X532" s="314"/>
      <c r="Y532" s="1"/>
      <c r="Z532" s="1"/>
      <c r="AA532" s="1"/>
      <c r="AB532" s="1"/>
      <c r="AC532" s="1"/>
      <c r="AD532" s="1"/>
      <c r="AE532" s="1"/>
      <c r="AF532" s="1"/>
      <c r="AG532" s="1"/>
      <c r="AH532" s="1"/>
      <c r="AI532" s="1"/>
      <c r="AJ532" s="1"/>
      <c r="AK532" s="1"/>
      <c r="AL532" s="1"/>
      <c r="AM532" s="1"/>
    </row>
    <row r="533" spans="2:39" x14ac:dyDescent="0.25">
      <c r="B533" s="29"/>
      <c r="C533" s="411" t="str">
        <f t="shared" si="834"/>
        <v>&lt;Insert Module / Unit 5&gt;</v>
      </c>
      <c r="D533" s="346"/>
      <c r="E533" s="346"/>
      <c r="F533" s="346"/>
      <c r="G533" s="346"/>
      <c r="H533" s="107"/>
      <c r="I533" s="108"/>
      <c r="J533" s="108"/>
      <c r="K533" s="108"/>
      <c r="L533" s="108"/>
      <c r="M533" s="108"/>
      <c r="N533" s="108"/>
      <c r="O533" s="108"/>
      <c r="P533" s="108"/>
      <c r="Q533" s="108"/>
      <c r="R533" s="108"/>
      <c r="S533" s="108"/>
      <c r="T533" s="10">
        <f t="shared" si="833"/>
        <v>0</v>
      </c>
      <c r="U533" s="5"/>
      <c r="X533" s="314"/>
      <c r="Y533" s="1"/>
      <c r="Z533" s="1"/>
      <c r="AA533" s="1"/>
      <c r="AB533" s="1"/>
      <c r="AC533" s="1"/>
      <c r="AD533" s="1"/>
      <c r="AE533" s="1"/>
      <c r="AF533" s="1"/>
      <c r="AG533" s="1"/>
      <c r="AH533" s="1"/>
      <c r="AI533" s="1"/>
      <c r="AJ533" s="1"/>
      <c r="AK533" s="1"/>
      <c r="AL533" s="1"/>
      <c r="AM533" s="1"/>
    </row>
    <row r="534" spans="2:39" x14ac:dyDescent="0.25">
      <c r="B534" s="29"/>
      <c r="C534" s="411" t="str">
        <f t="shared" si="834"/>
        <v>&lt;Insert Module / Unit 6&gt;</v>
      </c>
      <c r="D534" s="346"/>
      <c r="E534" s="346"/>
      <c r="F534" s="346"/>
      <c r="G534" s="346"/>
      <c r="H534" s="107"/>
      <c r="I534" s="108"/>
      <c r="J534" s="108"/>
      <c r="K534" s="108"/>
      <c r="L534" s="108"/>
      <c r="M534" s="108"/>
      <c r="N534" s="108"/>
      <c r="O534" s="108"/>
      <c r="P534" s="108"/>
      <c r="Q534" s="108"/>
      <c r="R534" s="108"/>
      <c r="S534" s="108"/>
      <c r="T534" s="10">
        <f t="shared" si="833"/>
        <v>0</v>
      </c>
      <c r="U534" s="5"/>
      <c r="X534" s="314"/>
      <c r="Y534" s="1"/>
      <c r="Z534" s="1"/>
      <c r="AA534" s="1"/>
      <c r="AB534" s="1"/>
      <c r="AC534" s="1"/>
      <c r="AD534" s="1"/>
      <c r="AE534" s="1"/>
      <c r="AF534" s="1"/>
      <c r="AG534" s="1"/>
      <c r="AH534" s="1"/>
      <c r="AI534" s="1"/>
      <c r="AJ534" s="1"/>
      <c r="AK534" s="1"/>
      <c r="AL534" s="1"/>
      <c r="AM534" s="1"/>
    </row>
    <row r="535" spans="2:39" x14ac:dyDescent="0.25">
      <c r="B535" s="29"/>
      <c r="C535" s="411" t="str">
        <f t="shared" si="834"/>
        <v>&lt;Insert Module / Unit 7&gt;</v>
      </c>
      <c r="D535" s="346"/>
      <c r="E535" s="346"/>
      <c r="F535" s="346"/>
      <c r="G535" s="346"/>
      <c r="H535" s="107"/>
      <c r="I535" s="108"/>
      <c r="J535" s="108"/>
      <c r="K535" s="108"/>
      <c r="L535" s="108"/>
      <c r="M535" s="108"/>
      <c r="N535" s="108"/>
      <c r="O535" s="108"/>
      <c r="P535" s="108"/>
      <c r="Q535" s="108"/>
      <c r="R535" s="108"/>
      <c r="S535" s="108"/>
      <c r="T535" s="10">
        <f t="shared" si="833"/>
        <v>0</v>
      </c>
      <c r="U535" s="5"/>
      <c r="X535" s="314"/>
      <c r="Y535" s="1"/>
      <c r="Z535" s="1"/>
      <c r="AA535" s="1"/>
      <c r="AB535" s="1"/>
      <c r="AC535" s="1"/>
      <c r="AD535" s="1"/>
      <c r="AE535" s="1"/>
      <c r="AF535" s="1"/>
      <c r="AG535" s="1"/>
      <c r="AH535" s="1"/>
      <c r="AI535" s="1"/>
      <c r="AJ535" s="1"/>
      <c r="AK535" s="1"/>
      <c r="AL535" s="1"/>
      <c r="AM535" s="1"/>
    </row>
    <row r="536" spans="2:39" x14ac:dyDescent="0.25">
      <c r="B536" s="29"/>
      <c r="C536" s="411" t="str">
        <f t="shared" si="834"/>
        <v>&lt;Insert Module / Unit 8&gt;</v>
      </c>
      <c r="D536" s="346"/>
      <c r="E536" s="346"/>
      <c r="F536" s="346"/>
      <c r="G536" s="346"/>
      <c r="H536" s="107"/>
      <c r="I536" s="108"/>
      <c r="J536" s="108"/>
      <c r="K536" s="108"/>
      <c r="L536" s="108"/>
      <c r="M536" s="108"/>
      <c r="N536" s="108"/>
      <c r="O536" s="108"/>
      <c r="P536" s="108"/>
      <c r="Q536" s="108"/>
      <c r="R536" s="108"/>
      <c r="S536" s="108"/>
      <c r="T536" s="10">
        <f t="shared" si="833"/>
        <v>0</v>
      </c>
      <c r="U536" s="5"/>
      <c r="X536" s="314"/>
      <c r="Y536" s="1"/>
      <c r="Z536" s="1"/>
      <c r="AA536" s="1"/>
      <c r="AB536" s="1"/>
      <c r="AC536" s="1"/>
      <c r="AD536" s="1"/>
      <c r="AE536" s="1"/>
      <c r="AF536" s="1"/>
      <c r="AG536" s="1"/>
      <c r="AH536" s="1"/>
      <c r="AI536" s="1"/>
      <c r="AJ536" s="1"/>
      <c r="AK536" s="1"/>
      <c r="AL536" s="1"/>
      <c r="AM536" s="1"/>
    </row>
    <row r="537" spans="2:39" x14ac:dyDescent="0.25">
      <c r="B537" s="29"/>
      <c r="C537" s="411" t="str">
        <f t="shared" si="834"/>
        <v>&lt;Insert Module / Unit 9&gt;</v>
      </c>
      <c r="D537" s="346"/>
      <c r="E537" s="346"/>
      <c r="F537" s="346"/>
      <c r="G537" s="346"/>
      <c r="H537" s="107"/>
      <c r="I537" s="108"/>
      <c r="J537" s="108"/>
      <c r="K537" s="108"/>
      <c r="L537" s="108"/>
      <c r="M537" s="108"/>
      <c r="N537" s="108"/>
      <c r="O537" s="108"/>
      <c r="P537" s="108"/>
      <c r="Q537" s="108"/>
      <c r="R537" s="108"/>
      <c r="S537" s="108"/>
      <c r="T537" s="10">
        <f t="shared" si="833"/>
        <v>0</v>
      </c>
      <c r="U537" s="5"/>
      <c r="X537" s="314"/>
      <c r="Y537" s="1"/>
      <c r="Z537" s="1"/>
      <c r="AA537" s="1"/>
      <c r="AB537" s="1"/>
      <c r="AC537" s="1"/>
      <c r="AD537" s="1"/>
      <c r="AE537" s="1"/>
      <c r="AF537" s="1"/>
      <c r="AG537" s="1"/>
      <c r="AH537" s="1"/>
      <c r="AI537" s="1"/>
      <c r="AJ537" s="1"/>
      <c r="AK537" s="1"/>
      <c r="AL537" s="1"/>
      <c r="AM537" s="1"/>
    </row>
    <row r="538" spans="2:39" x14ac:dyDescent="0.25">
      <c r="B538" s="29"/>
      <c r="C538" s="411" t="str">
        <f t="shared" si="834"/>
        <v>&lt;Insert Module / Unit 10&gt;</v>
      </c>
      <c r="D538" s="346"/>
      <c r="E538" s="346"/>
      <c r="F538" s="346"/>
      <c r="G538" s="346"/>
      <c r="H538" s="107"/>
      <c r="I538" s="108"/>
      <c r="J538" s="108"/>
      <c r="K538" s="108"/>
      <c r="L538" s="108"/>
      <c r="M538" s="108"/>
      <c r="N538" s="108"/>
      <c r="O538" s="108"/>
      <c r="P538" s="108"/>
      <c r="Q538" s="108"/>
      <c r="R538" s="108"/>
      <c r="S538" s="108"/>
      <c r="T538" s="10">
        <f t="shared" si="833"/>
        <v>0</v>
      </c>
      <c r="U538" s="5"/>
      <c r="X538" s="314"/>
      <c r="Y538" s="1"/>
      <c r="Z538" s="1"/>
      <c r="AA538" s="1"/>
      <c r="AB538" s="1"/>
      <c r="AC538" s="1"/>
      <c r="AD538" s="1"/>
      <c r="AE538" s="1"/>
      <c r="AF538" s="1"/>
      <c r="AG538" s="1"/>
      <c r="AH538" s="1"/>
      <c r="AI538" s="1"/>
      <c r="AJ538" s="1"/>
      <c r="AK538" s="1"/>
      <c r="AL538" s="1"/>
      <c r="AM538" s="1"/>
    </row>
    <row r="539" spans="2:39" x14ac:dyDescent="0.25">
      <c r="B539" s="29"/>
      <c r="C539" s="411" t="str">
        <f t="shared" si="834"/>
        <v>&lt;Insert Module / Unit 11&gt;</v>
      </c>
      <c r="D539" s="346"/>
      <c r="E539" s="346"/>
      <c r="F539" s="346"/>
      <c r="G539" s="346"/>
      <c r="H539" s="107"/>
      <c r="I539" s="108"/>
      <c r="J539" s="108"/>
      <c r="K539" s="108"/>
      <c r="L539" s="108"/>
      <c r="M539" s="108"/>
      <c r="N539" s="108"/>
      <c r="O539" s="108"/>
      <c r="P539" s="108"/>
      <c r="Q539" s="108"/>
      <c r="R539" s="108"/>
      <c r="S539" s="108"/>
      <c r="T539" s="10">
        <f t="shared" si="833"/>
        <v>0</v>
      </c>
      <c r="U539" s="5"/>
      <c r="X539" s="314"/>
      <c r="Y539" s="1"/>
      <c r="Z539" s="1"/>
      <c r="AA539" s="1"/>
      <c r="AB539" s="1"/>
      <c r="AC539" s="1"/>
      <c r="AD539" s="1"/>
      <c r="AE539" s="1"/>
      <c r="AF539" s="1"/>
      <c r="AG539" s="1"/>
      <c r="AH539" s="1"/>
      <c r="AI539" s="1"/>
      <c r="AJ539" s="1"/>
      <c r="AK539" s="1"/>
      <c r="AL539" s="1"/>
      <c r="AM539" s="1"/>
    </row>
    <row r="540" spans="2:39" x14ac:dyDescent="0.25">
      <c r="B540" s="29"/>
      <c r="C540" s="411" t="str">
        <f t="shared" si="834"/>
        <v>&lt;Insert Module / Unit 12&gt;</v>
      </c>
      <c r="D540" s="346"/>
      <c r="E540" s="346"/>
      <c r="F540" s="346"/>
      <c r="G540" s="346"/>
      <c r="H540" s="107"/>
      <c r="I540" s="108"/>
      <c r="J540" s="108"/>
      <c r="K540" s="108"/>
      <c r="L540" s="108"/>
      <c r="M540" s="108"/>
      <c r="N540" s="108"/>
      <c r="O540" s="108"/>
      <c r="P540" s="108"/>
      <c r="Q540" s="108"/>
      <c r="R540" s="108"/>
      <c r="S540" s="108"/>
      <c r="T540" s="10">
        <f t="shared" si="833"/>
        <v>0</v>
      </c>
      <c r="U540" s="5"/>
      <c r="X540" s="314"/>
      <c r="Y540" s="1"/>
      <c r="Z540" s="1"/>
      <c r="AA540" s="1"/>
      <c r="AB540" s="1"/>
      <c r="AC540" s="1"/>
      <c r="AD540" s="1"/>
      <c r="AE540" s="1"/>
      <c r="AF540" s="1"/>
      <c r="AG540" s="1"/>
      <c r="AH540" s="1"/>
      <c r="AI540" s="1"/>
      <c r="AJ540" s="1"/>
      <c r="AK540" s="1"/>
      <c r="AL540" s="1"/>
      <c r="AM540" s="1"/>
    </row>
    <row r="541" spans="2:39" x14ac:dyDescent="0.25">
      <c r="B541" s="29"/>
      <c r="H541" s="5"/>
      <c r="T541" s="5"/>
      <c r="U541" s="5"/>
      <c r="V541" s="326" t="s">
        <v>167</v>
      </c>
      <c r="X541" s="314"/>
      <c r="Y541" s="1"/>
      <c r="Z541" s="1"/>
      <c r="AA541" s="1"/>
      <c r="AB541" s="1"/>
      <c r="AC541" s="1"/>
      <c r="AD541" s="1"/>
      <c r="AE541" s="1"/>
      <c r="AF541" s="1"/>
      <c r="AG541" s="1"/>
      <c r="AH541" s="1"/>
      <c r="AI541" s="1"/>
      <c r="AJ541" s="1"/>
      <c r="AK541" s="1"/>
      <c r="AL541" s="1"/>
      <c r="AM541" s="1"/>
    </row>
    <row r="542" spans="2:39" x14ac:dyDescent="0.25">
      <c r="B542" s="29"/>
      <c r="G542" s="100" t="s">
        <v>105</v>
      </c>
      <c r="H542" s="10">
        <f>SUM(H529:H541)</f>
        <v>0</v>
      </c>
      <c r="I542" s="10">
        <f t="shared" ref="I542" si="835">SUM(I529:I541)</f>
        <v>0</v>
      </c>
      <c r="J542" s="10">
        <f t="shared" ref="J542" si="836">SUM(J529:J541)</f>
        <v>0</v>
      </c>
      <c r="K542" s="10">
        <f t="shared" ref="K542" si="837">SUM(K529:K541)</f>
        <v>0</v>
      </c>
      <c r="L542" s="10">
        <f t="shared" ref="L542" si="838">SUM(L529:L541)</f>
        <v>0</v>
      </c>
      <c r="M542" s="10">
        <f t="shared" ref="M542" si="839">SUM(M529:M541)</f>
        <v>0</v>
      </c>
      <c r="N542" s="10">
        <f t="shared" ref="N542" si="840">SUM(N529:N541)</f>
        <v>0</v>
      </c>
      <c r="O542" s="10">
        <f t="shared" ref="O542" si="841">SUM(O529:O541)</f>
        <v>0</v>
      </c>
      <c r="P542" s="10">
        <f t="shared" ref="P542" si="842">SUM(P529:P541)</f>
        <v>0</v>
      </c>
      <c r="Q542" s="10">
        <f t="shared" ref="Q542" si="843">SUM(Q529:Q541)</f>
        <v>0</v>
      </c>
      <c r="R542" s="10">
        <f t="shared" ref="R542" si="844">SUM(R529:R541)</f>
        <v>0</v>
      </c>
      <c r="S542" s="10">
        <f t="shared" ref="S542" si="845">SUM(S529:S541)</f>
        <v>0</v>
      </c>
      <c r="T542" s="10">
        <f t="shared" ref="T542" si="846">SUM(H542:S542)</f>
        <v>0</v>
      </c>
      <c r="U542" s="5"/>
      <c r="V542" s="327" t="s">
        <v>168</v>
      </c>
      <c r="X542" s="314"/>
      <c r="Y542" s="1"/>
      <c r="Z542" s="1"/>
      <c r="AA542" s="1"/>
      <c r="AB542" s="1"/>
      <c r="AC542" s="1"/>
      <c r="AD542" s="1"/>
      <c r="AE542" s="1"/>
      <c r="AF542" s="1"/>
      <c r="AG542" s="1"/>
      <c r="AH542" s="1"/>
      <c r="AI542" s="1"/>
      <c r="AJ542" s="1"/>
      <c r="AK542" s="1"/>
      <c r="AL542" s="1"/>
      <c r="AM542" s="1"/>
    </row>
    <row r="543" spans="2:39" x14ac:dyDescent="0.25">
      <c r="B543" s="29"/>
      <c r="G543" s="106" t="s">
        <v>112</v>
      </c>
      <c r="H543" s="10">
        <f>H542*$P$10</f>
        <v>0</v>
      </c>
      <c r="I543" s="10">
        <f t="shared" ref="I543" si="847">I542*$P$10</f>
        <v>0</v>
      </c>
      <c r="J543" s="10">
        <f t="shared" ref="J543" si="848">J542*$P$10</f>
        <v>0</v>
      </c>
      <c r="K543" s="10">
        <f t="shared" ref="K543" si="849">K542*$P$10</f>
        <v>0</v>
      </c>
      <c r="L543" s="10">
        <f t="shared" ref="L543" si="850">L542*$P$10</f>
        <v>0</v>
      </c>
      <c r="M543" s="10">
        <f t="shared" ref="M543" si="851">M542*$P$10</f>
        <v>0</v>
      </c>
      <c r="N543" s="10">
        <f t="shared" ref="N543" si="852">N542*$P$10</f>
        <v>0</v>
      </c>
      <c r="O543" s="10">
        <f t="shared" ref="O543" si="853">O542*$P$10</f>
        <v>0</v>
      </c>
      <c r="P543" s="10">
        <f t="shared" ref="P543" si="854">P542*$P$10</f>
        <v>0</v>
      </c>
      <c r="Q543" s="10">
        <f t="shared" ref="Q543" si="855">Q542*$P$10</f>
        <v>0</v>
      </c>
      <c r="R543" s="10">
        <f t="shared" ref="R543" si="856">R542*$P$10</f>
        <v>0</v>
      </c>
      <c r="S543" s="10">
        <f t="shared" ref="S543" si="857">S542*$P$10</f>
        <v>0</v>
      </c>
      <c r="T543" s="10">
        <f>SUM(H543:S543)</f>
        <v>0</v>
      </c>
      <c r="U543" s="5"/>
      <c r="V543" s="21">
        <f>'C Staff Rates &amp; Roles'!$L$15</f>
        <v>1800</v>
      </c>
      <c r="X543" s="314"/>
      <c r="Y543" s="1"/>
      <c r="Z543" s="1"/>
      <c r="AA543" s="1"/>
      <c r="AB543" s="1"/>
      <c r="AC543" s="1"/>
      <c r="AD543" s="1"/>
      <c r="AE543" s="1"/>
      <c r="AF543" s="1"/>
      <c r="AG543" s="1"/>
      <c r="AH543" s="1"/>
      <c r="AI543" s="1"/>
      <c r="AJ543" s="1"/>
      <c r="AK543" s="1"/>
      <c r="AL543" s="1"/>
      <c r="AM543" s="1"/>
    </row>
    <row r="544" spans="2:39" x14ac:dyDescent="0.25">
      <c r="B544" s="29"/>
      <c r="G544" s="100" t="s">
        <v>111</v>
      </c>
      <c r="H544" s="10">
        <f>H542*$Q$10</f>
        <v>0</v>
      </c>
      <c r="I544" s="10">
        <f t="shared" ref="I544:S544" si="858">I542*$Q$10</f>
        <v>0</v>
      </c>
      <c r="J544" s="10">
        <f t="shared" si="858"/>
        <v>0</v>
      </c>
      <c r="K544" s="10">
        <f t="shared" si="858"/>
        <v>0</v>
      </c>
      <c r="L544" s="10">
        <f t="shared" si="858"/>
        <v>0</v>
      </c>
      <c r="M544" s="10">
        <f t="shared" si="858"/>
        <v>0</v>
      </c>
      <c r="N544" s="10">
        <f t="shared" si="858"/>
        <v>0</v>
      </c>
      <c r="O544" s="10">
        <f t="shared" si="858"/>
        <v>0</v>
      </c>
      <c r="P544" s="10">
        <f t="shared" si="858"/>
        <v>0</v>
      </c>
      <c r="Q544" s="10">
        <f t="shared" si="858"/>
        <v>0</v>
      </c>
      <c r="R544" s="10">
        <f t="shared" si="858"/>
        <v>0</v>
      </c>
      <c r="S544" s="10">
        <f t="shared" si="858"/>
        <v>0</v>
      </c>
      <c r="T544" s="10">
        <f>SUM(H544:S544)</f>
        <v>0</v>
      </c>
      <c r="U544" s="5"/>
      <c r="X544" s="314"/>
      <c r="Y544" s="1"/>
      <c r="Z544" s="1"/>
      <c r="AA544" s="1"/>
      <c r="AB544" s="1"/>
      <c r="AC544" s="1"/>
      <c r="AD544" s="1"/>
      <c r="AE544" s="1"/>
      <c r="AF544" s="1"/>
      <c r="AG544" s="1"/>
      <c r="AH544" s="1"/>
      <c r="AI544" s="1"/>
      <c r="AJ544" s="1"/>
      <c r="AK544" s="1"/>
      <c r="AL544" s="1"/>
      <c r="AM544" s="1"/>
    </row>
    <row r="545" spans="2:39" x14ac:dyDescent="0.25">
      <c r="B545" s="29"/>
      <c r="G545" s="100" t="s">
        <v>122</v>
      </c>
      <c r="H545" s="10">
        <f>SUM(H542:H544)</f>
        <v>0</v>
      </c>
      <c r="I545" s="10">
        <f t="shared" ref="I545" si="859">SUM(I542:I544)</f>
        <v>0</v>
      </c>
      <c r="J545" s="10">
        <f t="shared" ref="J545" si="860">SUM(J542:J544)</f>
        <v>0</v>
      </c>
      <c r="K545" s="10">
        <f t="shared" ref="K545" si="861">SUM(K542:K544)</f>
        <v>0</v>
      </c>
      <c r="L545" s="10">
        <f t="shared" ref="L545" si="862">SUM(L542:L544)</f>
        <v>0</v>
      </c>
      <c r="M545" s="10">
        <f t="shared" ref="M545" si="863">SUM(M542:M544)</f>
        <v>0</v>
      </c>
      <c r="N545" s="10">
        <f t="shared" ref="N545" si="864">SUM(N542:N544)</f>
        <v>0</v>
      </c>
      <c r="O545" s="10">
        <f t="shared" ref="O545" si="865">SUM(O542:O544)</f>
        <v>0</v>
      </c>
      <c r="P545" s="10">
        <f t="shared" ref="P545" si="866">SUM(P542:P544)</f>
        <v>0</v>
      </c>
      <c r="Q545" s="10">
        <f t="shared" ref="Q545" si="867">SUM(Q542:Q544)</f>
        <v>0</v>
      </c>
      <c r="R545" s="10">
        <f t="shared" ref="R545" si="868">SUM(R542:R544)</f>
        <v>0</v>
      </c>
      <c r="S545" s="10">
        <f t="shared" ref="S545" si="869">SUM(S542:S544)</f>
        <v>0</v>
      </c>
      <c r="T545" s="104">
        <f>SUM(T542:T544)</f>
        <v>0</v>
      </c>
      <c r="U545" s="105"/>
      <c r="V545" s="141">
        <f>T545/V543</f>
        <v>0</v>
      </c>
      <c r="X545" s="314"/>
      <c r="Y545" s="1"/>
      <c r="Z545" s="1"/>
      <c r="AA545" s="1"/>
      <c r="AB545" s="1"/>
      <c r="AC545" s="1"/>
      <c r="AD545" s="1"/>
      <c r="AE545" s="1"/>
      <c r="AF545" s="1"/>
      <c r="AG545" s="1"/>
      <c r="AH545" s="1"/>
      <c r="AI545" s="1"/>
      <c r="AJ545" s="1"/>
      <c r="AK545" s="1"/>
      <c r="AL545" s="1"/>
      <c r="AM545" s="1"/>
    </row>
    <row r="546" spans="2:39" ht="15.75" thickBot="1" x14ac:dyDescent="0.3">
      <c r="B546" s="29"/>
      <c r="X546" s="314"/>
      <c r="Y546" s="1"/>
      <c r="Z546" s="1"/>
      <c r="AA546" s="1"/>
      <c r="AB546" s="1"/>
      <c r="AC546" s="1"/>
      <c r="AD546" s="1"/>
      <c r="AE546" s="1"/>
      <c r="AF546" s="1"/>
      <c r="AG546" s="1"/>
      <c r="AH546" s="1"/>
      <c r="AI546" s="1"/>
      <c r="AJ546" s="1"/>
      <c r="AK546" s="1"/>
      <c r="AL546" s="1"/>
      <c r="AM546" s="1"/>
    </row>
    <row r="547" spans="2:39" ht="15.75" x14ac:dyDescent="0.25">
      <c r="B547" s="29"/>
      <c r="C547" s="34"/>
      <c r="D547" s="27"/>
      <c r="E547" s="110" t="str">
        <f>G10</f>
        <v>&lt;Skills coach&gt;</v>
      </c>
      <c r="F547" s="27"/>
      <c r="G547" s="27"/>
      <c r="H547" s="27"/>
      <c r="I547" s="27"/>
      <c r="J547" s="27"/>
      <c r="K547" s="27"/>
      <c r="L547" s="27"/>
      <c r="M547" s="27"/>
      <c r="N547" s="27"/>
      <c r="O547" s="27"/>
      <c r="P547" s="27"/>
      <c r="Q547" s="27"/>
      <c r="R547" s="27"/>
      <c r="S547" s="27"/>
      <c r="T547" s="27"/>
      <c r="U547" s="27"/>
      <c r="V547" s="28"/>
      <c r="X547" s="314"/>
      <c r="Y547" s="1"/>
      <c r="Z547" s="1"/>
      <c r="AA547" s="1"/>
      <c r="AB547" s="1"/>
      <c r="AC547" s="1"/>
      <c r="AD547" s="1"/>
      <c r="AE547" s="1"/>
      <c r="AF547" s="1"/>
      <c r="AG547" s="1"/>
      <c r="AH547" s="1"/>
      <c r="AI547" s="1"/>
      <c r="AJ547" s="1"/>
      <c r="AK547" s="1"/>
      <c r="AL547" s="1"/>
      <c r="AM547" s="1"/>
    </row>
    <row r="548" spans="2:39" x14ac:dyDescent="0.25">
      <c r="B548" s="29"/>
      <c r="C548" s="29"/>
      <c r="E548" s="95" t="s">
        <v>3</v>
      </c>
      <c r="G548" s="7"/>
      <c r="I548" s="120"/>
      <c r="J548" s="7"/>
      <c r="K548" s="94"/>
      <c r="M548" s="94"/>
      <c r="N548" s="94"/>
      <c r="O548" s="94"/>
      <c r="P548" s="94"/>
      <c r="Q548" s="94"/>
      <c r="R548" s="94"/>
      <c r="S548" s="94"/>
      <c r="V548" s="30"/>
      <c r="X548" s="314"/>
      <c r="Y548" s="1"/>
      <c r="Z548" s="1"/>
      <c r="AA548" s="1"/>
      <c r="AB548" s="1"/>
      <c r="AC548" s="1"/>
      <c r="AD548" s="1"/>
      <c r="AE548" s="1"/>
      <c r="AF548" s="1"/>
      <c r="AG548" s="1"/>
      <c r="AH548" s="1"/>
      <c r="AI548" s="1"/>
      <c r="AJ548" s="1"/>
      <c r="AK548" s="1"/>
      <c r="AL548" s="1"/>
      <c r="AM548" s="1"/>
    </row>
    <row r="549" spans="2:39" x14ac:dyDescent="0.25">
      <c r="B549" s="29"/>
      <c r="C549" s="29"/>
      <c r="G549" s="100" t="s">
        <v>124</v>
      </c>
      <c r="H549" s="100" t="s">
        <v>91</v>
      </c>
      <c r="I549" s="100" t="s">
        <v>92</v>
      </c>
      <c r="J549" s="100" t="s">
        <v>93</v>
      </c>
      <c r="K549" s="100" t="s">
        <v>94</v>
      </c>
      <c r="L549" s="100" t="s">
        <v>83</v>
      </c>
      <c r="M549" s="100" t="s">
        <v>84</v>
      </c>
      <c r="N549" s="100" t="s">
        <v>85</v>
      </c>
      <c r="O549" s="100" t="s">
        <v>86</v>
      </c>
      <c r="P549" s="100" t="s">
        <v>87</v>
      </c>
      <c r="Q549" s="100" t="s">
        <v>88</v>
      </c>
      <c r="R549" s="100" t="s">
        <v>89</v>
      </c>
      <c r="S549" s="100" t="s">
        <v>90</v>
      </c>
      <c r="T549" s="100" t="s">
        <v>3</v>
      </c>
      <c r="U549" s="21"/>
      <c r="V549" s="30"/>
      <c r="X549" s="314"/>
      <c r="Y549" s="1"/>
      <c r="Z549" s="1"/>
      <c r="AA549" s="1"/>
      <c r="AB549" s="1"/>
      <c r="AC549" s="1"/>
      <c r="AD549" s="1"/>
      <c r="AE549" s="1"/>
      <c r="AF549" s="1"/>
      <c r="AG549" s="1"/>
      <c r="AH549" s="1"/>
      <c r="AI549" s="1"/>
      <c r="AJ549" s="1"/>
      <c r="AK549" s="1"/>
      <c r="AL549" s="1"/>
      <c r="AM549" s="1"/>
    </row>
    <row r="550" spans="2:39" x14ac:dyDescent="0.25">
      <c r="B550" s="29"/>
      <c r="C550" s="29"/>
      <c r="G550" s="100" t="s">
        <v>39</v>
      </c>
      <c r="H550" s="10">
        <f>H405</f>
        <v>108</v>
      </c>
      <c r="I550" s="10">
        <f t="shared" ref="I550:S550" si="870">I405</f>
        <v>0</v>
      </c>
      <c r="J550" s="10">
        <f t="shared" si="870"/>
        <v>0</v>
      </c>
      <c r="K550" s="10">
        <f t="shared" si="870"/>
        <v>108</v>
      </c>
      <c r="L550" s="10">
        <f t="shared" si="870"/>
        <v>0</v>
      </c>
      <c r="M550" s="10">
        <f t="shared" si="870"/>
        <v>0</v>
      </c>
      <c r="N550" s="10">
        <f t="shared" si="870"/>
        <v>108</v>
      </c>
      <c r="O550" s="10">
        <f t="shared" si="870"/>
        <v>0</v>
      </c>
      <c r="P550" s="10">
        <f t="shared" si="870"/>
        <v>0</v>
      </c>
      <c r="Q550" s="10">
        <f t="shared" si="870"/>
        <v>0</v>
      </c>
      <c r="R550" s="10">
        <f t="shared" si="870"/>
        <v>0</v>
      </c>
      <c r="S550" s="10">
        <f t="shared" si="870"/>
        <v>0</v>
      </c>
      <c r="T550" s="10">
        <f t="shared" ref="T550:T557" si="871">SUM(H550:S550)</f>
        <v>324</v>
      </c>
      <c r="U550" s="5"/>
      <c r="V550" s="30"/>
      <c r="X550" s="314"/>
      <c r="Y550" s="1"/>
      <c r="Z550" s="1"/>
      <c r="AA550" s="1"/>
      <c r="AB550" s="1"/>
      <c r="AC550" s="1"/>
      <c r="AD550" s="1"/>
      <c r="AE550" s="1"/>
      <c r="AF550" s="1"/>
      <c r="AG550" s="1"/>
      <c r="AH550" s="1"/>
      <c r="AI550" s="1"/>
      <c r="AJ550" s="1"/>
      <c r="AK550" s="1"/>
      <c r="AL550" s="1"/>
      <c r="AM550" s="1"/>
    </row>
    <row r="551" spans="2:39" x14ac:dyDescent="0.25">
      <c r="B551" s="29"/>
      <c r="C551" s="29"/>
      <c r="G551" s="100" t="s">
        <v>40</v>
      </c>
      <c r="H551" s="10">
        <f>H425</f>
        <v>108</v>
      </c>
      <c r="I551" s="10">
        <f t="shared" ref="I551:S551" si="872">I425</f>
        <v>0</v>
      </c>
      <c r="J551" s="10">
        <f t="shared" si="872"/>
        <v>0</v>
      </c>
      <c r="K551" s="10">
        <f t="shared" si="872"/>
        <v>108</v>
      </c>
      <c r="L551" s="10">
        <f t="shared" si="872"/>
        <v>0</v>
      </c>
      <c r="M551" s="10">
        <f t="shared" si="872"/>
        <v>0</v>
      </c>
      <c r="N551" s="10">
        <f t="shared" si="872"/>
        <v>108</v>
      </c>
      <c r="O551" s="10">
        <f t="shared" si="872"/>
        <v>0</v>
      </c>
      <c r="P551" s="10">
        <f t="shared" si="872"/>
        <v>0</v>
      </c>
      <c r="Q551" s="10">
        <f t="shared" si="872"/>
        <v>0</v>
      </c>
      <c r="R551" s="10">
        <f t="shared" si="872"/>
        <v>0</v>
      </c>
      <c r="S551" s="10">
        <f t="shared" si="872"/>
        <v>0</v>
      </c>
      <c r="T551" s="10">
        <f t="shared" si="871"/>
        <v>324</v>
      </c>
      <c r="U551" s="5"/>
      <c r="V551" s="30"/>
      <c r="X551" s="314"/>
      <c r="Y551" s="1"/>
      <c r="Z551" s="1"/>
      <c r="AA551" s="1"/>
      <c r="AB551" s="1"/>
      <c r="AC551" s="1"/>
      <c r="AD551" s="1"/>
      <c r="AE551" s="1"/>
      <c r="AF551" s="1"/>
      <c r="AG551" s="1"/>
      <c r="AH551" s="1"/>
      <c r="AI551" s="1"/>
      <c r="AJ551" s="1"/>
      <c r="AK551" s="1"/>
      <c r="AL551" s="1"/>
      <c r="AM551" s="1"/>
    </row>
    <row r="552" spans="2:39" x14ac:dyDescent="0.25">
      <c r="B552" s="29"/>
      <c r="C552" s="29"/>
      <c r="G552" s="100" t="s">
        <v>44</v>
      </c>
      <c r="H552" s="10">
        <f>H445</f>
        <v>0</v>
      </c>
      <c r="I552" s="10">
        <f t="shared" ref="I552:S552" si="873">I445</f>
        <v>0</v>
      </c>
      <c r="J552" s="10">
        <f t="shared" si="873"/>
        <v>0</v>
      </c>
      <c r="K552" s="10">
        <f t="shared" si="873"/>
        <v>0</v>
      </c>
      <c r="L552" s="10">
        <f t="shared" si="873"/>
        <v>0</v>
      </c>
      <c r="M552" s="10">
        <f t="shared" si="873"/>
        <v>0</v>
      </c>
      <c r="N552" s="10">
        <f t="shared" si="873"/>
        <v>0</v>
      </c>
      <c r="O552" s="10">
        <f t="shared" si="873"/>
        <v>0</v>
      </c>
      <c r="P552" s="10">
        <f t="shared" si="873"/>
        <v>0</v>
      </c>
      <c r="Q552" s="10">
        <f t="shared" si="873"/>
        <v>0</v>
      </c>
      <c r="R552" s="10">
        <f t="shared" si="873"/>
        <v>0</v>
      </c>
      <c r="S552" s="10">
        <f t="shared" si="873"/>
        <v>0</v>
      </c>
      <c r="T552" s="10">
        <f t="shared" si="871"/>
        <v>0</v>
      </c>
      <c r="U552" s="5"/>
      <c r="V552" s="30"/>
      <c r="X552" s="314"/>
      <c r="Y552" s="1"/>
      <c r="Z552" s="1"/>
      <c r="AA552" s="1"/>
      <c r="AB552" s="1"/>
      <c r="AC552" s="1"/>
      <c r="AD552" s="1"/>
      <c r="AE552" s="1"/>
      <c r="AF552" s="1"/>
      <c r="AG552" s="1"/>
      <c r="AH552" s="1"/>
      <c r="AI552" s="1"/>
      <c r="AJ552" s="1"/>
      <c r="AK552" s="1"/>
      <c r="AL552" s="1"/>
      <c r="AM552" s="1"/>
    </row>
    <row r="553" spans="2:39" x14ac:dyDescent="0.25">
      <c r="B553" s="29"/>
      <c r="C553" s="29"/>
      <c r="G553" s="100" t="s">
        <v>45</v>
      </c>
      <c r="H553" s="10">
        <f>H465</f>
        <v>0</v>
      </c>
      <c r="I553" s="10">
        <f t="shared" ref="I553:S553" si="874">I465</f>
        <v>0</v>
      </c>
      <c r="J553" s="10">
        <f t="shared" si="874"/>
        <v>0</v>
      </c>
      <c r="K553" s="10">
        <f t="shared" si="874"/>
        <v>0</v>
      </c>
      <c r="L553" s="10">
        <f t="shared" si="874"/>
        <v>0</v>
      </c>
      <c r="M553" s="10">
        <f t="shared" si="874"/>
        <v>0</v>
      </c>
      <c r="N553" s="10">
        <f t="shared" si="874"/>
        <v>0</v>
      </c>
      <c r="O553" s="10">
        <f t="shared" si="874"/>
        <v>0</v>
      </c>
      <c r="P553" s="10">
        <f t="shared" si="874"/>
        <v>0</v>
      </c>
      <c r="Q553" s="10">
        <f t="shared" si="874"/>
        <v>0</v>
      </c>
      <c r="R553" s="10">
        <f t="shared" si="874"/>
        <v>0</v>
      </c>
      <c r="S553" s="10">
        <f t="shared" si="874"/>
        <v>0</v>
      </c>
      <c r="T553" s="10">
        <f t="shared" si="871"/>
        <v>0</v>
      </c>
      <c r="U553" s="5"/>
      <c r="V553" s="30"/>
      <c r="X553" s="314"/>
      <c r="Y553" s="1"/>
      <c r="Z553" s="1"/>
      <c r="AA553" s="1"/>
      <c r="AB553" s="1"/>
      <c r="AC553" s="1"/>
      <c r="AD553" s="1"/>
      <c r="AE553" s="1"/>
      <c r="AF553" s="1"/>
      <c r="AG553" s="1"/>
      <c r="AH553" s="1"/>
      <c r="AI553" s="1"/>
      <c r="AJ553" s="1"/>
      <c r="AK553" s="1"/>
      <c r="AL553" s="1"/>
      <c r="AM553" s="1"/>
    </row>
    <row r="554" spans="2:39" x14ac:dyDescent="0.25">
      <c r="B554" s="29"/>
      <c r="C554" s="29"/>
      <c r="G554" s="100" t="s">
        <v>46</v>
      </c>
      <c r="H554" s="10">
        <f>H485</f>
        <v>0</v>
      </c>
      <c r="I554" s="10">
        <f t="shared" ref="I554:S554" si="875">I485</f>
        <v>0</v>
      </c>
      <c r="J554" s="10">
        <f t="shared" si="875"/>
        <v>0</v>
      </c>
      <c r="K554" s="10">
        <f t="shared" si="875"/>
        <v>0</v>
      </c>
      <c r="L554" s="10">
        <f t="shared" si="875"/>
        <v>0</v>
      </c>
      <c r="M554" s="10">
        <f t="shared" si="875"/>
        <v>0</v>
      </c>
      <c r="N554" s="10">
        <f t="shared" si="875"/>
        <v>0</v>
      </c>
      <c r="O554" s="10">
        <f t="shared" si="875"/>
        <v>0</v>
      </c>
      <c r="P554" s="10">
        <f t="shared" si="875"/>
        <v>0</v>
      </c>
      <c r="Q554" s="10">
        <f t="shared" si="875"/>
        <v>0</v>
      </c>
      <c r="R554" s="10">
        <f t="shared" si="875"/>
        <v>0</v>
      </c>
      <c r="S554" s="10">
        <f t="shared" si="875"/>
        <v>0</v>
      </c>
      <c r="T554" s="10">
        <f t="shared" si="871"/>
        <v>0</v>
      </c>
      <c r="U554" s="5"/>
      <c r="V554" s="30"/>
      <c r="X554" s="314"/>
      <c r="Y554" s="1"/>
      <c r="Z554" s="1"/>
      <c r="AA554" s="1"/>
      <c r="AB554" s="1"/>
      <c r="AC554" s="1"/>
      <c r="AD554" s="1"/>
      <c r="AE554" s="1"/>
      <c r="AF554" s="1"/>
      <c r="AG554" s="1"/>
      <c r="AH554" s="1"/>
      <c r="AI554" s="1"/>
      <c r="AJ554" s="1"/>
      <c r="AK554" s="1"/>
      <c r="AL554" s="1"/>
      <c r="AM554" s="1"/>
    </row>
    <row r="555" spans="2:39" x14ac:dyDescent="0.25">
      <c r="B555" s="29"/>
      <c r="C555" s="29"/>
      <c r="G555" s="100" t="s">
        <v>47</v>
      </c>
      <c r="H555" s="10">
        <f>H505</f>
        <v>0</v>
      </c>
      <c r="I555" s="10">
        <f t="shared" ref="I555:S555" si="876">I505</f>
        <v>0</v>
      </c>
      <c r="J555" s="10">
        <f t="shared" si="876"/>
        <v>0</v>
      </c>
      <c r="K555" s="10">
        <f t="shared" si="876"/>
        <v>0</v>
      </c>
      <c r="L555" s="10">
        <f t="shared" si="876"/>
        <v>0</v>
      </c>
      <c r="M555" s="10">
        <f t="shared" si="876"/>
        <v>0</v>
      </c>
      <c r="N555" s="10">
        <f t="shared" si="876"/>
        <v>0</v>
      </c>
      <c r="O555" s="10">
        <f t="shared" si="876"/>
        <v>0</v>
      </c>
      <c r="P555" s="10">
        <f t="shared" si="876"/>
        <v>0</v>
      </c>
      <c r="Q555" s="10">
        <f t="shared" si="876"/>
        <v>0</v>
      </c>
      <c r="R555" s="10">
        <f t="shared" si="876"/>
        <v>0</v>
      </c>
      <c r="S555" s="10">
        <f t="shared" si="876"/>
        <v>0</v>
      </c>
      <c r="T555" s="10">
        <f t="shared" si="871"/>
        <v>0</v>
      </c>
      <c r="U555" s="5"/>
      <c r="V555" s="30"/>
      <c r="X555" s="314"/>
      <c r="Y555" s="1"/>
      <c r="Z555" s="1"/>
      <c r="AA555" s="1"/>
      <c r="AB555" s="1"/>
      <c r="AC555" s="1"/>
      <c r="AD555" s="1"/>
      <c r="AE555" s="1"/>
      <c r="AF555" s="1"/>
      <c r="AG555" s="1"/>
      <c r="AH555" s="1"/>
      <c r="AI555" s="1"/>
      <c r="AJ555" s="1"/>
      <c r="AK555" s="1"/>
      <c r="AL555" s="1"/>
      <c r="AM555" s="1"/>
    </row>
    <row r="556" spans="2:39" x14ac:dyDescent="0.25">
      <c r="B556" s="29"/>
      <c r="C556" s="29"/>
      <c r="G556" s="100" t="s">
        <v>48</v>
      </c>
      <c r="H556" s="10">
        <f>H525</f>
        <v>0</v>
      </c>
      <c r="I556" s="10">
        <f t="shared" ref="I556:S556" si="877">I525</f>
        <v>0</v>
      </c>
      <c r="J556" s="10">
        <f t="shared" si="877"/>
        <v>0</v>
      </c>
      <c r="K556" s="10">
        <f t="shared" si="877"/>
        <v>0</v>
      </c>
      <c r="L556" s="10">
        <f t="shared" si="877"/>
        <v>0</v>
      </c>
      <c r="M556" s="10">
        <f t="shared" si="877"/>
        <v>0</v>
      </c>
      <c r="N556" s="10">
        <f t="shared" si="877"/>
        <v>0</v>
      </c>
      <c r="O556" s="10">
        <f t="shared" si="877"/>
        <v>0</v>
      </c>
      <c r="P556" s="10">
        <f t="shared" si="877"/>
        <v>0</v>
      </c>
      <c r="Q556" s="10">
        <f t="shared" si="877"/>
        <v>0</v>
      </c>
      <c r="R556" s="10">
        <f t="shared" si="877"/>
        <v>0</v>
      </c>
      <c r="S556" s="10">
        <f t="shared" si="877"/>
        <v>0</v>
      </c>
      <c r="T556" s="10">
        <f t="shared" si="871"/>
        <v>0</v>
      </c>
      <c r="U556" s="5"/>
      <c r="V556" s="30"/>
      <c r="X556" s="314"/>
      <c r="Y556" s="1"/>
      <c r="Z556" s="1"/>
      <c r="AA556" s="1"/>
      <c r="AB556" s="1"/>
      <c r="AC556" s="1"/>
      <c r="AD556" s="1"/>
      <c r="AE556" s="1"/>
      <c r="AF556" s="1"/>
      <c r="AG556" s="1"/>
      <c r="AH556" s="1"/>
      <c r="AI556" s="1"/>
      <c r="AJ556" s="1"/>
      <c r="AK556" s="1"/>
      <c r="AL556" s="1"/>
      <c r="AM556" s="1"/>
    </row>
    <row r="557" spans="2:39" x14ac:dyDescent="0.25">
      <c r="B557" s="29"/>
      <c r="C557" s="29"/>
      <c r="G557" s="100" t="s">
        <v>49</v>
      </c>
      <c r="H557" s="10">
        <f>H545</f>
        <v>0</v>
      </c>
      <c r="I557" s="10">
        <f t="shared" ref="I557:S557" si="878">I545</f>
        <v>0</v>
      </c>
      <c r="J557" s="10">
        <f t="shared" si="878"/>
        <v>0</v>
      </c>
      <c r="K557" s="10">
        <f t="shared" si="878"/>
        <v>0</v>
      </c>
      <c r="L557" s="10">
        <f t="shared" si="878"/>
        <v>0</v>
      </c>
      <c r="M557" s="10">
        <f t="shared" si="878"/>
        <v>0</v>
      </c>
      <c r="N557" s="10">
        <f t="shared" si="878"/>
        <v>0</v>
      </c>
      <c r="O557" s="10">
        <f t="shared" si="878"/>
        <v>0</v>
      </c>
      <c r="P557" s="10">
        <f t="shared" si="878"/>
        <v>0</v>
      </c>
      <c r="Q557" s="10">
        <f t="shared" si="878"/>
        <v>0</v>
      </c>
      <c r="R557" s="10">
        <f t="shared" si="878"/>
        <v>0</v>
      </c>
      <c r="S557" s="10">
        <f t="shared" si="878"/>
        <v>0</v>
      </c>
      <c r="T557" s="10">
        <f t="shared" si="871"/>
        <v>0</v>
      </c>
      <c r="U557" s="5"/>
      <c r="V557" s="30"/>
      <c r="X557" s="314"/>
      <c r="Y557" s="1"/>
      <c r="Z557" s="1"/>
      <c r="AA557" s="1"/>
      <c r="AB557" s="1"/>
      <c r="AC557" s="1"/>
      <c r="AD557" s="1"/>
      <c r="AE557" s="1"/>
      <c r="AF557" s="1"/>
      <c r="AG557" s="1"/>
      <c r="AH557" s="1"/>
      <c r="AI557" s="1"/>
      <c r="AJ557" s="1"/>
      <c r="AK557" s="1"/>
      <c r="AL557" s="1"/>
      <c r="AM557" s="1"/>
    </row>
    <row r="558" spans="2:39" x14ac:dyDescent="0.25">
      <c r="B558" s="29"/>
      <c r="C558" s="29"/>
      <c r="H558" s="5"/>
      <c r="I558" s="5"/>
      <c r="J558" s="5"/>
      <c r="K558" s="5"/>
      <c r="L558" s="5"/>
      <c r="M558" s="5"/>
      <c r="N558" s="5"/>
      <c r="O558" s="5"/>
      <c r="P558" s="5"/>
      <c r="Q558" s="5"/>
      <c r="R558" s="5"/>
      <c r="S558" s="5"/>
      <c r="T558" s="5"/>
      <c r="U558" s="5"/>
      <c r="V558" s="142" t="s">
        <v>167</v>
      </c>
      <c r="X558" s="314"/>
      <c r="Y558" s="1"/>
      <c r="Z558" s="1"/>
      <c r="AA558" s="1"/>
      <c r="AB558" s="1"/>
      <c r="AC558" s="1"/>
      <c r="AD558" s="1"/>
      <c r="AE558" s="1"/>
      <c r="AF558" s="1"/>
      <c r="AG558" s="1"/>
      <c r="AH558" s="1"/>
      <c r="AI558" s="1"/>
      <c r="AJ558" s="1"/>
      <c r="AK558" s="1"/>
      <c r="AL558" s="1"/>
      <c r="AM558" s="1"/>
    </row>
    <row r="559" spans="2:39" x14ac:dyDescent="0.25">
      <c r="B559" s="29"/>
      <c r="C559" s="29"/>
      <c r="G559" s="100" t="s">
        <v>105</v>
      </c>
      <c r="H559" s="10">
        <f>SUM(H402+H422+H442+H462+H482+H502+H522+H542)</f>
        <v>72</v>
      </c>
      <c r="I559" s="10">
        <f t="shared" ref="I559:S559" si="879">SUM(I402+I422+I442+I462+I482+I502+I522+I542)</f>
        <v>0</v>
      </c>
      <c r="J559" s="10">
        <f t="shared" si="879"/>
        <v>0</v>
      </c>
      <c r="K559" s="10">
        <f t="shared" si="879"/>
        <v>72</v>
      </c>
      <c r="L559" s="10">
        <f t="shared" si="879"/>
        <v>0</v>
      </c>
      <c r="M559" s="10">
        <f t="shared" si="879"/>
        <v>0</v>
      </c>
      <c r="N559" s="10">
        <f t="shared" si="879"/>
        <v>72</v>
      </c>
      <c r="O559" s="10">
        <f t="shared" si="879"/>
        <v>0</v>
      </c>
      <c r="P559" s="10">
        <f t="shared" si="879"/>
        <v>0</v>
      </c>
      <c r="Q559" s="10">
        <f t="shared" si="879"/>
        <v>0</v>
      </c>
      <c r="R559" s="10">
        <f t="shared" si="879"/>
        <v>0</v>
      </c>
      <c r="S559" s="10">
        <f t="shared" si="879"/>
        <v>0</v>
      </c>
      <c r="T559" s="10">
        <f t="shared" ref="T559" si="880">SUM(H559:S559)</f>
        <v>216</v>
      </c>
      <c r="U559" s="5"/>
      <c r="V559" s="143" t="s">
        <v>168</v>
      </c>
      <c r="X559" s="314"/>
      <c r="Y559" s="1"/>
      <c r="Z559" s="1"/>
      <c r="AA559" s="1"/>
      <c r="AB559" s="1"/>
      <c r="AC559" s="1"/>
      <c r="AD559" s="1"/>
      <c r="AE559" s="1"/>
      <c r="AF559" s="1"/>
      <c r="AG559" s="1"/>
      <c r="AH559" s="1"/>
      <c r="AI559" s="1"/>
      <c r="AJ559" s="1"/>
      <c r="AK559" s="1"/>
      <c r="AL559" s="1"/>
      <c r="AM559" s="1"/>
    </row>
    <row r="560" spans="2:39" x14ac:dyDescent="0.25">
      <c r="B560" s="29"/>
      <c r="C560" s="29"/>
      <c r="G560" s="106" t="s">
        <v>112</v>
      </c>
      <c r="H560" s="10">
        <f>SUM(H403+H423+H443+H463+H483+H503+H523+H543)</f>
        <v>72</v>
      </c>
      <c r="I560" s="10">
        <f>SUM(I403+I423+I443+I463+I483+I503+I523+I543)</f>
        <v>0</v>
      </c>
      <c r="J560" s="10">
        <f t="shared" ref="J560:S560" si="881">SUM(J403+J423+J443+J463+J483+J503+J523+J543)</f>
        <v>0</v>
      </c>
      <c r="K560" s="10">
        <f t="shared" si="881"/>
        <v>72</v>
      </c>
      <c r="L560" s="10">
        <f t="shared" si="881"/>
        <v>0</v>
      </c>
      <c r="M560" s="10">
        <f t="shared" si="881"/>
        <v>0</v>
      </c>
      <c r="N560" s="10">
        <f t="shared" si="881"/>
        <v>72</v>
      </c>
      <c r="O560" s="10">
        <f t="shared" si="881"/>
        <v>0</v>
      </c>
      <c r="P560" s="10">
        <f t="shared" si="881"/>
        <v>0</v>
      </c>
      <c r="Q560" s="10">
        <f t="shared" si="881"/>
        <v>0</v>
      </c>
      <c r="R560" s="10">
        <f t="shared" si="881"/>
        <v>0</v>
      </c>
      <c r="S560" s="10">
        <f t="shared" si="881"/>
        <v>0</v>
      </c>
      <c r="T560" s="10">
        <f>SUM(H560:S560)</f>
        <v>216</v>
      </c>
      <c r="U560" s="5"/>
      <c r="V560" s="144">
        <f>'C Staff Rates &amp; Roles'!$L$15*'B Contact Hours'!$G$4</f>
        <v>2700</v>
      </c>
      <c r="X560" s="314"/>
      <c r="Y560" s="1"/>
      <c r="Z560" s="1"/>
      <c r="AA560" s="1"/>
      <c r="AB560" s="1"/>
      <c r="AC560" s="1"/>
      <c r="AD560" s="1"/>
      <c r="AE560" s="1"/>
      <c r="AF560" s="1"/>
      <c r="AG560" s="1"/>
      <c r="AH560" s="1"/>
      <c r="AI560" s="1"/>
      <c r="AJ560" s="1"/>
      <c r="AK560" s="1"/>
      <c r="AL560" s="1"/>
      <c r="AM560" s="1"/>
    </row>
    <row r="561" spans="2:39" x14ac:dyDescent="0.25">
      <c r="B561" s="29"/>
      <c r="C561" s="29"/>
      <c r="G561" s="100" t="s">
        <v>111</v>
      </c>
      <c r="H561" s="10">
        <f>SUM(H404+H424+H444+H464+H484+H504+H524+H544)</f>
        <v>72</v>
      </c>
      <c r="I561" s="10">
        <f t="shared" ref="I561:S561" si="882">SUM(I404+I424+I444+I464+I484+I504+I524+I544)</f>
        <v>0</v>
      </c>
      <c r="J561" s="10">
        <f t="shared" si="882"/>
        <v>0</v>
      </c>
      <c r="K561" s="10">
        <f t="shared" si="882"/>
        <v>72</v>
      </c>
      <c r="L561" s="10">
        <f t="shared" si="882"/>
        <v>0</v>
      </c>
      <c r="M561" s="10">
        <f t="shared" si="882"/>
        <v>0</v>
      </c>
      <c r="N561" s="10">
        <f t="shared" si="882"/>
        <v>72</v>
      </c>
      <c r="O561" s="10">
        <f t="shared" si="882"/>
        <v>0</v>
      </c>
      <c r="P561" s="10">
        <f t="shared" si="882"/>
        <v>0</v>
      </c>
      <c r="Q561" s="10">
        <f t="shared" si="882"/>
        <v>0</v>
      </c>
      <c r="R561" s="10">
        <f t="shared" si="882"/>
        <v>0</v>
      </c>
      <c r="S561" s="10">
        <f t="shared" si="882"/>
        <v>0</v>
      </c>
      <c r="T561" s="10">
        <f>SUM(H561:S561)</f>
        <v>216</v>
      </c>
      <c r="U561" s="5"/>
      <c r="V561" s="30"/>
      <c r="X561" s="314"/>
      <c r="Y561" s="1"/>
      <c r="Z561" s="1"/>
      <c r="AA561" s="1"/>
      <c r="AB561" s="1"/>
      <c r="AC561" s="1"/>
      <c r="AD561" s="1"/>
      <c r="AE561" s="1"/>
      <c r="AF561" s="1"/>
      <c r="AG561" s="1"/>
      <c r="AH561" s="1"/>
      <c r="AI561" s="1"/>
      <c r="AJ561" s="1"/>
      <c r="AK561" s="1"/>
      <c r="AL561" s="1"/>
      <c r="AM561" s="1"/>
    </row>
    <row r="562" spans="2:39" x14ac:dyDescent="0.25">
      <c r="B562" s="29"/>
      <c r="C562" s="29"/>
      <c r="G562" s="100" t="s">
        <v>3</v>
      </c>
      <c r="H562" s="10">
        <f>SUM(H559:H561)</f>
        <v>216</v>
      </c>
      <c r="I562" s="10">
        <f t="shared" ref="I562" si="883">SUM(I559:I561)</f>
        <v>0</v>
      </c>
      <c r="J562" s="10">
        <f t="shared" ref="J562" si="884">SUM(J559:J561)</f>
        <v>0</v>
      </c>
      <c r="K562" s="10">
        <f t="shared" ref="K562" si="885">SUM(K559:K561)</f>
        <v>216</v>
      </c>
      <c r="L562" s="10">
        <f t="shared" ref="L562" si="886">SUM(L559:L561)</f>
        <v>0</v>
      </c>
      <c r="M562" s="10">
        <f t="shared" ref="M562" si="887">SUM(M559:M561)</f>
        <v>0</v>
      </c>
      <c r="N562" s="10">
        <f t="shared" ref="N562" si="888">SUM(N559:N561)</f>
        <v>216</v>
      </c>
      <c r="O562" s="10">
        <f t="shared" ref="O562" si="889">SUM(O559:O561)</f>
        <v>0</v>
      </c>
      <c r="P562" s="10">
        <f t="shared" ref="P562" si="890">SUM(P559:P561)</f>
        <v>0</v>
      </c>
      <c r="Q562" s="10">
        <f t="shared" ref="Q562" si="891">SUM(Q559:Q561)</f>
        <v>0</v>
      </c>
      <c r="R562" s="10">
        <f t="shared" ref="R562" si="892">SUM(R559:R561)</f>
        <v>0</v>
      </c>
      <c r="S562" s="10">
        <f t="shared" ref="S562" si="893">SUM(S559:S561)</f>
        <v>0</v>
      </c>
      <c r="T562" s="104">
        <f>SUM(T559:T561)</f>
        <v>648</v>
      </c>
      <c r="U562" s="105"/>
      <c r="V562" s="145">
        <f>T562/V560</f>
        <v>0.24</v>
      </c>
      <c r="X562" s="314"/>
      <c r="Y562" s="1"/>
      <c r="Z562" s="1"/>
      <c r="AA562" s="1"/>
      <c r="AB562" s="1"/>
      <c r="AC562" s="1"/>
      <c r="AD562" s="1"/>
      <c r="AE562" s="1"/>
      <c r="AF562" s="1"/>
      <c r="AG562" s="1"/>
      <c r="AH562" s="1"/>
      <c r="AI562" s="1"/>
      <c r="AJ562" s="1"/>
      <c r="AK562" s="1"/>
      <c r="AL562" s="1"/>
      <c r="AM562" s="1"/>
    </row>
    <row r="563" spans="2:39" ht="15.75" thickBot="1" x14ac:dyDescent="0.3">
      <c r="B563" s="29"/>
      <c r="C563" s="31"/>
      <c r="D563" s="32"/>
      <c r="E563" s="32"/>
      <c r="F563" s="32"/>
      <c r="G563" s="32"/>
      <c r="H563" s="32"/>
      <c r="I563" s="32"/>
      <c r="J563" s="32"/>
      <c r="K563" s="32"/>
      <c r="L563" s="32"/>
      <c r="M563" s="32"/>
      <c r="N563" s="32"/>
      <c r="O563" s="32"/>
      <c r="P563" s="32"/>
      <c r="Q563" s="32"/>
      <c r="R563" s="32"/>
      <c r="S563" s="32"/>
      <c r="T563" s="32"/>
      <c r="U563" s="32"/>
      <c r="V563" s="33"/>
      <c r="X563" s="314"/>
      <c r="Y563" s="1"/>
      <c r="Z563" s="1"/>
      <c r="AA563" s="1"/>
      <c r="AB563" s="1"/>
      <c r="AC563" s="1"/>
      <c r="AD563" s="1"/>
      <c r="AE563" s="1"/>
      <c r="AF563" s="1"/>
      <c r="AG563" s="1"/>
      <c r="AH563" s="1"/>
      <c r="AI563" s="1"/>
      <c r="AJ563" s="1"/>
      <c r="AK563" s="1"/>
      <c r="AL563" s="1"/>
      <c r="AM563" s="1"/>
    </row>
    <row r="564" spans="2:39" ht="15.75" thickBot="1" x14ac:dyDescent="0.3">
      <c r="B564" s="31"/>
      <c r="C564" s="32"/>
      <c r="D564" s="32"/>
      <c r="E564" s="32"/>
      <c r="F564" s="32"/>
      <c r="G564" s="32"/>
      <c r="H564" s="32"/>
      <c r="I564" s="32"/>
      <c r="J564" s="32"/>
      <c r="K564" s="32"/>
      <c r="L564" s="32"/>
      <c r="M564" s="32"/>
      <c r="N564" s="32"/>
      <c r="O564" s="32"/>
      <c r="P564" s="32"/>
      <c r="Q564" s="32"/>
      <c r="R564" s="32"/>
      <c r="S564" s="32"/>
      <c r="T564" s="32"/>
      <c r="U564" s="32"/>
      <c r="V564" s="32"/>
      <c r="W564" s="32"/>
      <c r="X564" s="328"/>
      <c r="Y564" s="1"/>
      <c r="Z564" s="1"/>
      <c r="AA564" s="1"/>
      <c r="AB564" s="1"/>
      <c r="AC564" s="1"/>
      <c r="AD564" s="1"/>
      <c r="AE564" s="1"/>
      <c r="AF564" s="1"/>
      <c r="AG564" s="1"/>
      <c r="AH564" s="1"/>
      <c r="AI564" s="1"/>
      <c r="AJ564" s="1"/>
      <c r="AK564" s="1"/>
      <c r="AL564" s="1"/>
      <c r="AM564" s="1"/>
    </row>
    <row r="565" spans="2:39" x14ac:dyDescent="0.25">
      <c r="B565" s="34"/>
      <c r="C565" s="27"/>
      <c r="D565" s="27"/>
      <c r="E565" s="27"/>
      <c r="F565" s="27"/>
      <c r="G565" s="27"/>
      <c r="H565" s="27"/>
      <c r="I565" s="27"/>
      <c r="J565" s="27"/>
      <c r="K565" s="27"/>
      <c r="L565" s="27"/>
      <c r="M565" s="27"/>
      <c r="N565" s="27"/>
      <c r="O565" s="27"/>
      <c r="P565" s="27"/>
      <c r="Q565" s="27"/>
      <c r="R565" s="27"/>
      <c r="S565" s="27"/>
      <c r="T565" s="27"/>
      <c r="U565" s="27"/>
      <c r="V565" s="27"/>
      <c r="W565" s="27"/>
      <c r="X565" s="312"/>
      <c r="Y565" s="1"/>
      <c r="Z565" s="1"/>
      <c r="AA565" s="1"/>
      <c r="AB565" s="1"/>
      <c r="AC565" s="1"/>
      <c r="AD565" s="1"/>
      <c r="AE565" s="1"/>
      <c r="AF565" s="1"/>
      <c r="AG565" s="1"/>
      <c r="AH565" s="1"/>
      <c r="AI565" s="1"/>
      <c r="AJ565" s="1"/>
      <c r="AK565" s="1"/>
      <c r="AL565" s="1"/>
      <c r="AM565" s="1"/>
    </row>
    <row r="566" spans="2:39" ht="26.25" x14ac:dyDescent="0.3">
      <c r="B566" s="29"/>
      <c r="C566" s="324">
        <v>4</v>
      </c>
      <c r="G566" s="23" t="s">
        <v>99</v>
      </c>
      <c r="I566" s="412" t="s">
        <v>170</v>
      </c>
      <c r="J566" s="413"/>
      <c r="K566" s="413"/>
      <c r="L566" s="413"/>
      <c r="M566" s="413"/>
      <c r="N566" s="413"/>
      <c r="O566" s="413"/>
      <c r="P566" s="413"/>
      <c r="Q566" s="413"/>
      <c r="R566" s="413"/>
      <c r="S566" s="413"/>
      <c r="T566" s="414"/>
      <c r="U566" s="325"/>
      <c r="X566" s="314"/>
      <c r="Y566" s="1"/>
      <c r="Z566" s="1"/>
      <c r="AA566" s="1"/>
      <c r="AB566" s="1"/>
      <c r="AC566" s="1"/>
      <c r="AD566" s="1"/>
      <c r="AE566" s="1"/>
      <c r="AF566" s="1"/>
      <c r="AG566" s="1"/>
      <c r="AH566" s="1"/>
      <c r="AI566" s="1"/>
      <c r="AJ566" s="1"/>
      <c r="AK566" s="1"/>
      <c r="AL566" s="1"/>
      <c r="AM566" s="1"/>
    </row>
    <row r="567" spans="2:39" ht="18.75" x14ac:dyDescent="0.3">
      <c r="B567" s="29"/>
      <c r="G567" s="23"/>
      <c r="I567" s="310"/>
      <c r="J567" s="113"/>
      <c r="K567" s="325"/>
      <c r="L567" s="325"/>
      <c r="M567" s="325"/>
      <c r="N567" s="113"/>
      <c r="O567" s="325"/>
      <c r="P567" s="325"/>
      <c r="Q567" s="325"/>
      <c r="R567" s="113"/>
      <c r="S567" s="325"/>
      <c r="T567" s="325"/>
      <c r="U567" s="325"/>
      <c r="X567" s="314"/>
      <c r="Y567" s="1"/>
      <c r="Z567" s="1"/>
      <c r="AA567" s="1"/>
      <c r="AB567" s="1"/>
      <c r="AC567" s="1"/>
      <c r="AD567" s="1"/>
      <c r="AE567" s="1"/>
      <c r="AF567" s="1"/>
      <c r="AG567" s="1"/>
      <c r="AH567" s="1"/>
      <c r="AI567" s="1"/>
      <c r="AJ567" s="1"/>
      <c r="AK567" s="1"/>
      <c r="AL567" s="1"/>
      <c r="AM567" s="1"/>
    </row>
    <row r="568" spans="2:39" ht="18.75" x14ac:dyDescent="0.3">
      <c r="B568" s="29"/>
      <c r="G568" s="23" t="str">
        <f>G11</f>
        <v>&lt;Progress reviewer&gt;</v>
      </c>
      <c r="I568" s="94" t="s">
        <v>109</v>
      </c>
      <c r="J568" s="112">
        <f>$O$11</f>
        <v>15</v>
      </c>
      <c r="K568" s="94"/>
      <c r="M568" s="94" t="s">
        <v>95</v>
      </c>
      <c r="N568" s="20">
        <f>$P$11</f>
        <v>0</v>
      </c>
      <c r="P568" t="s">
        <v>110</v>
      </c>
      <c r="R568" s="121">
        <f>$Q$11</f>
        <v>0</v>
      </c>
      <c r="X568" s="314"/>
      <c r="Y568" s="1"/>
      <c r="Z568" s="1"/>
      <c r="AA568" s="1"/>
      <c r="AB568" s="1"/>
      <c r="AC568" s="1"/>
      <c r="AD568" s="1"/>
      <c r="AE568" s="1"/>
      <c r="AF568" s="1"/>
      <c r="AG568" s="1"/>
      <c r="AH568" s="1"/>
      <c r="AI568" s="1"/>
      <c r="AJ568" s="1"/>
      <c r="AK568" s="1"/>
      <c r="AL568" s="1"/>
      <c r="AM568" s="1"/>
    </row>
    <row r="569" spans="2:39" x14ac:dyDescent="0.25">
      <c r="B569" s="29"/>
      <c r="X569" s="314"/>
      <c r="Y569" s="1"/>
      <c r="Z569" s="1"/>
      <c r="AA569" s="1"/>
      <c r="AB569" s="1"/>
      <c r="AC569" s="1"/>
      <c r="AD569" s="1"/>
      <c r="AE569" s="1"/>
      <c r="AF569" s="1"/>
      <c r="AG569" s="1"/>
      <c r="AH569" s="1"/>
      <c r="AI569" s="1"/>
      <c r="AJ569" s="1"/>
      <c r="AK569" s="1"/>
      <c r="AL569" s="1"/>
      <c r="AM569" s="1"/>
    </row>
    <row r="570" spans="2:39" ht="18.75" x14ac:dyDescent="0.3">
      <c r="B570" s="29"/>
      <c r="E570" s="23" t="s">
        <v>39</v>
      </c>
      <c r="G570" s="101" t="s">
        <v>104</v>
      </c>
      <c r="H570" t="s">
        <v>96</v>
      </c>
      <c r="X570" s="314"/>
      <c r="Y570" s="1"/>
      <c r="Z570" s="1"/>
      <c r="AA570" s="1"/>
      <c r="AB570" s="1"/>
      <c r="AC570" s="1"/>
      <c r="AD570" s="1"/>
      <c r="AE570" s="1"/>
      <c r="AF570" s="1"/>
      <c r="AG570" s="1"/>
      <c r="AH570" s="1"/>
      <c r="AI570" s="1"/>
      <c r="AJ570" s="1"/>
      <c r="AK570" s="1"/>
      <c r="AL570" s="1"/>
      <c r="AM570" s="1"/>
    </row>
    <row r="571" spans="2:39" x14ac:dyDescent="0.25">
      <c r="B571" s="29"/>
      <c r="C571" s="353" t="s">
        <v>123</v>
      </c>
      <c r="D571" s="362"/>
      <c r="E571" s="362"/>
      <c r="F571" s="362"/>
      <c r="G571" s="362"/>
      <c r="H571" s="109" t="s">
        <v>91</v>
      </c>
      <c r="I571" s="109" t="s">
        <v>92</v>
      </c>
      <c r="J571" s="109" t="s">
        <v>93</v>
      </c>
      <c r="K571" s="109" t="s">
        <v>94</v>
      </c>
      <c r="L571" s="109" t="s">
        <v>83</v>
      </c>
      <c r="M571" s="109" t="s">
        <v>84</v>
      </c>
      <c r="N571" s="109" t="s">
        <v>85</v>
      </c>
      <c r="O571" s="109" t="s">
        <v>86</v>
      </c>
      <c r="P571" s="109" t="s">
        <v>87</v>
      </c>
      <c r="Q571" s="109" t="s">
        <v>88</v>
      </c>
      <c r="R571" s="109" t="s">
        <v>89</v>
      </c>
      <c r="S571" s="109" t="s">
        <v>90</v>
      </c>
      <c r="T571" s="109" t="s">
        <v>3</v>
      </c>
      <c r="U571" s="136"/>
      <c r="X571" s="314"/>
      <c r="Y571" s="1"/>
      <c r="Z571" s="1"/>
      <c r="AA571" s="1"/>
      <c r="AB571" s="1"/>
      <c r="AC571" s="1"/>
      <c r="AD571" s="1"/>
      <c r="AE571" s="1"/>
      <c r="AF571" s="1"/>
      <c r="AG571" s="1"/>
      <c r="AH571" s="1"/>
      <c r="AI571" s="1"/>
      <c r="AJ571" s="1"/>
      <c r="AK571" s="1"/>
      <c r="AL571" s="1"/>
      <c r="AM571" s="1"/>
    </row>
    <row r="572" spans="2:39" x14ac:dyDescent="0.25">
      <c r="B572" s="29"/>
      <c r="C572" s="411" t="str">
        <f>C389</f>
        <v>&lt;Insert Module / Unit 1&gt;</v>
      </c>
      <c r="D572" s="346"/>
      <c r="E572" s="346"/>
      <c r="F572" s="346"/>
      <c r="G572" s="346"/>
      <c r="H572" s="107"/>
      <c r="I572" s="108"/>
      <c r="J572" s="108"/>
      <c r="K572" s="108"/>
      <c r="L572" s="108"/>
      <c r="M572" s="108"/>
      <c r="N572" s="108"/>
      <c r="O572" s="108"/>
      <c r="P572" s="108"/>
      <c r="Q572" s="108"/>
      <c r="R572" s="108"/>
      <c r="S572" s="108"/>
      <c r="T572" s="10">
        <f t="shared" ref="T572:T583" si="894">SUM(H572:S572)</f>
        <v>0</v>
      </c>
      <c r="U572" s="5"/>
      <c r="X572" s="314"/>
      <c r="Y572" s="1"/>
      <c r="Z572" s="1"/>
      <c r="AA572" s="1"/>
      <c r="AB572" s="1"/>
      <c r="AC572" s="1"/>
      <c r="AD572" s="1"/>
      <c r="AE572" s="1"/>
      <c r="AF572" s="1"/>
      <c r="AG572" s="1"/>
      <c r="AH572" s="1"/>
      <c r="AI572" s="1"/>
      <c r="AJ572" s="1"/>
      <c r="AK572" s="1"/>
      <c r="AL572" s="1"/>
      <c r="AM572" s="1"/>
    </row>
    <row r="573" spans="2:39" x14ac:dyDescent="0.25">
      <c r="B573" s="29"/>
      <c r="C573" s="411" t="str">
        <f t="shared" ref="C573:C583" si="895">C390</f>
        <v>&lt;Insert Module / Unit 2&gt;</v>
      </c>
      <c r="D573" s="346"/>
      <c r="E573" s="346"/>
      <c r="F573" s="346"/>
      <c r="G573" s="346"/>
      <c r="H573" s="107"/>
      <c r="I573" s="108"/>
      <c r="J573" s="108"/>
      <c r="K573" s="108"/>
      <c r="L573" s="108"/>
      <c r="M573" s="108"/>
      <c r="N573" s="108"/>
      <c r="O573" s="108"/>
      <c r="P573" s="108"/>
      <c r="Q573" s="108"/>
      <c r="R573" s="108"/>
      <c r="S573" s="108"/>
      <c r="T573" s="10">
        <f t="shared" si="894"/>
        <v>0</v>
      </c>
      <c r="U573" s="5"/>
      <c r="X573" s="314"/>
      <c r="Y573" s="1"/>
      <c r="Z573" s="1"/>
      <c r="AA573" s="1"/>
      <c r="AB573" s="1"/>
      <c r="AC573" s="1"/>
      <c r="AD573" s="1"/>
      <c r="AE573" s="1"/>
      <c r="AF573" s="1"/>
      <c r="AG573" s="1"/>
      <c r="AH573" s="1"/>
      <c r="AI573" s="1"/>
      <c r="AJ573" s="1"/>
      <c r="AK573" s="1"/>
      <c r="AL573" s="1"/>
      <c r="AM573" s="1"/>
    </row>
    <row r="574" spans="2:39" x14ac:dyDescent="0.25">
      <c r="B574" s="29"/>
      <c r="C574" s="411" t="str">
        <f t="shared" si="895"/>
        <v>&lt;Insert Module / Unit 3&gt;</v>
      </c>
      <c r="D574" s="346"/>
      <c r="E574" s="346"/>
      <c r="F574" s="346"/>
      <c r="G574" s="346"/>
      <c r="H574" s="107"/>
      <c r="I574" s="108"/>
      <c r="J574" s="108"/>
      <c r="K574" s="108"/>
      <c r="L574" s="108"/>
      <c r="M574" s="108"/>
      <c r="N574" s="108"/>
      <c r="O574" s="108"/>
      <c r="P574" s="108"/>
      <c r="Q574" s="108"/>
      <c r="R574" s="108"/>
      <c r="S574" s="108"/>
      <c r="T574" s="10">
        <f t="shared" si="894"/>
        <v>0</v>
      </c>
      <c r="U574" s="5"/>
      <c r="X574" s="314"/>
      <c r="Y574" s="1"/>
      <c r="Z574" s="1"/>
      <c r="AA574" s="1"/>
      <c r="AB574" s="1"/>
      <c r="AC574" s="1"/>
      <c r="AD574" s="1"/>
      <c r="AE574" s="1"/>
      <c r="AF574" s="1"/>
      <c r="AG574" s="1"/>
      <c r="AH574" s="1"/>
      <c r="AI574" s="1"/>
      <c r="AJ574" s="1"/>
      <c r="AK574" s="1"/>
      <c r="AL574" s="1"/>
      <c r="AM574" s="1"/>
    </row>
    <row r="575" spans="2:39" x14ac:dyDescent="0.25">
      <c r="B575" s="29"/>
      <c r="C575" s="411" t="str">
        <f t="shared" si="895"/>
        <v>&lt;Insert Module / Unit 4&gt;</v>
      </c>
      <c r="D575" s="346"/>
      <c r="E575" s="346"/>
      <c r="F575" s="346"/>
      <c r="G575" s="346"/>
      <c r="H575" s="107"/>
      <c r="I575" s="108"/>
      <c r="J575" s="107"/>
      <c r="K575" s="107"/>
      <c r="L575" s="108"/>
      <c r="M575" s="108"/>
      <c r="N575" s="108"/>
      <c r="O575" s="108"/>
      <c r="P575" s="108"/>
      <c r="Q575" s="108"/>
      <c r="R575" s="108"/>
      <c r="S575" s="108"/>
      <c r="T575" s="10">
        <f t="shared" si="894"/>
        <v>0</v>
      </c>
      <c r="U575" s="5"/>
      <c r="X575" s="314"/>
      <c r="Y575" s="1"/>
      <c r="Z575" s="1"/>
      <c r="AA575" s="1"/>
      <c r="AB575" s="1"/>
      <c r="AC575" s="1"/>
      <c r="AD575" s="1"/>
      <c r="AE575" s="1"/>
      <c r="AF575" s="1"/>
      <c r="AG575" s="1"/>
      <c r="AH575" s="1"/>
      <c r="AI575" s="1"/>
      <c r="AJ575" s="1"/>
      <c r="AK575" s="1"/>
      <c r="AL575" s="1"/>
      <c r="AM575" s="1"/>
    </row>
    <row r="576" spans="2:39" x14ac:dyDescent="0.25">
      <c r="B576" s="29"/>
      <c r="C576" s="411" t="str">
        <f t="shared" si="895"/>
        <v>&lt;Insert Module / Unit 5&gt;</v>
      </c>
      <c r="D576" s="346"/>
      <c r="E576" s="346"/>
      <c r="F576" s="346"/>
      <c r="G576" s="346"/>
      <c r="H576" s="107"/>
      <c r="I576" s="108"/>
      <c r="J576" s="107"/>
      <c r="K576" s="107"/>
      <c r="L576" s="108"/>
      <c r="M576" s="108"/>
      <c r="N576" s="108"/>
      <c r="O576" s="108"/>
      <c r="P576" s="108"/>
      <c r="Q576" s="108"/>
      <c r="R576" s="108"/>
      <c r="S576" s="108"/>
      <c r="T576" s="10">
        <f t="shared" si="894"/>
        <v>0</v>
      </c>
      <c r="U576" s="5"/>
      <c r="X576" s="314"/>
      <c r="Y576" s="1"/>
      <c r="Z576" s="1"/>
      <c r="AA576" s="1"/>
      <c r="AB576" s="1"/>
      <c r="AC576" s="1"/>
      <c r="AD576" s="1"/>
      <c r="AE576" s="1"/>
      <c r="AF576" s="1"/>
      <c r="AG576" s="1"/>
      <c r="AH576" s="1"/>
      <c r="AI576" s="1"/>
      <c r="AJ576" s="1"/>
      <c r="AK576" s="1"/>
      <c r="AL576" s="1"/>
      <c r="AM576" s="1"/>
    </row>
    <row r="577" spans="2:39" x14ac:dyDescent="0.25">
      <c r="B577" s="29"/>
      <c r="C577" s="411" t="str">
        <f t="shared" si="895"/>
        <v>&lt;Insert Module / Unit 6&gt;</v>
      </c>
      <c r="D577" s="346"/>
      <c r="E577" s="346"/>
      <c r="F577" s="346"/>
      <c r="G577" s="346"/>
      <c r="H577" s="107"/>
      <c r="I577" s="108"/>
      <c r="J577" s="107"/>
      <c r="K577" s="107"/>
      <c r="L577" s="108"/>
      <c r="M577" s="108"/>
      <c r="N577" s="108"/>
      <c r="O577" s="108"/>
      <c r="P577" s="108"/>
      <c r="Q577" s="108"/>
      <c r="R577" s="108"/>
      <c r="S577" s="108"/>
      <c r="T577" s="10">
        <f t="shared" si="894"/>
        <v>0</v>
      </c>
      <c r="U577" s="5"/>
      <c r="X577" s="314"/>
      <c r="Y577" s="1"/>
      <c r="Z577" s="1"/>
      <c r="AA577" s="1"/>
      <c r="AB577" s="1"/>
      <c r="AC577" s="1"/>
      <c r="AD577" s="1"/>
      <c r="AE577" s="1"/>
      <c r="AF577" s="1"/>
      <c r="AG577" s="1"/>
      <c r="AH577" s="1"/>
      <c r="AI577" s="1"/>
      <c r="AJ577" s="1"/>
      <c r="AK577" s="1"/>
      <c r="AL577" s="1"/>
      <c r="AM577" s="1"/>
    </row>
    <row r="578" spans="2:39" x14ac:dyDescent="0.25">
      <c r="B578" s="29"/>
      <c r="C578" s="411" t="str">
        <f t="shared" si="895"/>
        <v>&lt;Insert Module / Unit 7&gt;</v>
      </c>
      <c r="D578" s="346"/>
      <c r="E578" s="346"/>
      <c r="F578" s="346"/>
      <c r="G578" s="346"/>
      <c r="H578" s="107"/>
      <c r="I578" s="108"/>
      <c r="J578" s="108"/>
      <c r="K578" s="108"/>
      <c r="L578" s="108"/>
      <c r="M578" s="108"/>
      <c r="N578" s="107"/>
      <c r="O578" s="108"/>
      <c r="P578" s="108"/>
      <c r="Q578" s="108"/>
      <c r="R578" s="108"/>
      <c r="S578" s="108"/>
      <c r="T578" s="10">
        <f t="shared" si="894"/>
        <v>0</v>
      </c>
      <c r="U578" s="5"/>
      <c r="X578" s="314"/>
      <c r="Y578" s="1"/>
      <c r="Z578" s="1"/>
      <c r="AA578" s="1"/>
      <c r="AB578" s="1"/>
      <c r="AC578" s="1"/>
      <c r="AD578" s="1"/>
      <c r="AE578" s="1"/>
      <c r="AF578" s="1"/>
      <c r="AG578" s="1"/>
      <c r="AH578" s="1"/>
      <c r="AI578" s="1"/>
      <c r="AJ578" s="1"/>
      <c r="AK578" s="1"/>
      <c r="AL578" s="1"/>
      <c r="AM578" s="1"/>
    </row>
    <row r="579" spans="2:39" x14ac:dyDescent="0.25">
      <c r="B579" s="29"/>
      <c r="C579" s="411" t="str">
        <f t="shared" si="895"/>
        <v>&lt;Insert Module / Unit 8&gt;</v>
      </c>
      <c r="D579" s="346"/>
      <c r="E579" s="346"/>
      <c r="F579" s="346"/>
      <c r="G579" s="346"/>
      <c r="H579" s="107"/>
      <c r="I579" s="108"/>
      <c r="J579" s="108"/>
      <c r="K579" s="108"/>
      <c r="L579" s="108"/>
      <c r="M579" s="108"/>
      <c r="N579" s="107"/>
      <c r="O579" s="108"/>
      <c r="P579" s="108"/>
      <c r="Q579" s="108"/>
      <c r="R579" s="108"/>
      <c r="S579" s="108"/>
      <c r="T579" s="10">
        <f t="shared" si="894"/>
        <v>0</v>
      </c>
      <c r="U579" s="5"/>
      <c r="X579" s="314"/>
      <c r="Y579" s="1"/>
      <c r="Z579" s="1"/>
      <c r="AA579" s="1"/>
      <c r="AB579" s="1"/>
      <c r="AC579" s="1"/>
      <c r="AD579" s="1"/>
      <c r="AE579" s="1"/>
      <c r="AF579" s="1"/>
      <c r="AG579" s="1"/>
      <c r="AH579" s="1"/>
      <c r="AI579" s="1"/>
      <c r="AJ579" s="1"/>
      <c r="AK579" s="1"/>
      <c r="AL579" s="1"/>
      <c r="AM579" s="1"/>
    </row>
    <row r="580" spans="2:39" x14ac:dyDescent="0.25">
      <c r="B580" s="29"/>
      <c r="C580" s="411" t="str">
        <f t="shared" si="895"/>
        <v>&lt;Insert Module / Unit 9&gt;</v>
      </c>
      <c r="D580" s="346"/>
      <c r="E580" s="346"/>
      <c r="F580" s="346"/>
      <c r="G580" s="346"/>
      <c r="H580" s="107"/>
      <c r="I580" s="108"/>
      <c r="J580" s="108"/>
      <c r="K580" s="108"/>
      <c r="L580" s="108"/>
      <c r="M580" s="108"/>
      <c r="N580" s="107"/>
      <c r="O580" s="108"/>
      <c r="P580" s="108"/>
      <c r="Q580" s="108"/>
      <c r="R580" s="108"/>
      <c r="S580" s="108"/>
      <c r="T580" s="10">
        <f t="shared" si="894"/>
        <v>0</v>
      </c>
      <c r="U580" s="5"/>
      <c r="X580" s="314"/>
      <c r="Y580" s="1"/>
      <c r="Z580" s="1"/>
      <c r="AA580" s="1"/>
      <c r="AB580" s="1"/>
      <c r="AC580" s="1"/>
      <c r="AD580" s="1"/>
      <c r="AE580" s="1"/>
      <c r="AF580" s="1"/>
      <c r="AG580" s="1"/>
      <c r="AH580" s="1"/>
      <c r="AI580" s="1"/>
      <c r="AJ580" s="1"/>
      <c r="AK580" s="1"/>
      <c r="AL580" s="1"/>
      <c r="AM580" s="1"/>
    </row>
    <row r="581" spans="2:39" x14ac:dyDescent="0.25">
      <c r="B581" s="29"/>
      <c r="C581" s="411" t="str">
        <f t="shared" si="895"/>
        <v>&lt;Insert Module / Unit 10&gt;</v>
      </c>
      <c r="D581" s="346"/>
      <c r="E581" s="346"/>
      <c r="F581" s="346"/>
      <c r="G581" s="346"/>
      <c r="H581" s="107"/>
      <c r="I581" s="108"/>
      <c r="J581" s="108"/>
      <c r="K581" s="108"/>
      <c r="L581" s="108"/>
      <c r="M581" s="108"/>
      <c r="N581" s="108"/>
      <c r="O581" s="108"/>
      <c r="P581" s="108"/>
      <c r="Q581" s="108"/>
      <c r="R581" s="108"/>
      <c r="S581" s="108"/>
      <c r="T581" s="10">
        <f t="shared" si="894"/>
        <v>0</v>
      </c>
      <c r="U581" s="5"/>
      <c r="X581" s="314"/>
      <c r="Y581" s="1"/>
      <c r="Z581" s="1"/>
      <c r="AA581" s="1"/>
      <c r="AB581" s="1"/>
      <c r="AC581" s="1"/>
      <c r="AD581" s="1"/>
      <c r="AE581" s="1"/>
      <c r="AF581" s="1"/>
      <c r="AG581" s="1"/>
      <c r="AH581" s="1"/>
      <c r="AI581" s="1"/>
      <c r="AJ581" s="1"/>
      <c r="AK581" s="1"/>
      <c r="AL581" s="1"/>
      <c r="AM581" s="1"/>
    </row>
    <row r="582" spans="2:39" x14ac:dyDescent="0.25">
      <c r="B582" s="29"/>
      <c r="C582" s="411" t="str">
        <f t="shared" si="895"/>
        <v>&lt;Insert Module / Unit 11&gt;</v>
      </c>
      <c r="D582" s="346"/>
      <c r="E582" s="346"/>
      <c r="F582" s="346"/>
      <c r="G582" s="346"/>
      <c r="H582" s="107"/>
      <c r="I582" s="108"/>
      <c r="J582" s="108"/>
      <c r="K582" s="108"/>
      <c r="L582" s="108"/>
      <c r="M582" s="108"/>
      <c r="N582" s="108"/>
      <c r="O582" s="108"/>
      <c r="P582" s="108"/>
      <c r="Q582" s="108"/>
      <c r="R582" s="108"/>
      <c r="S582" s="108"/>
      <c r="T582" s="10">
        <f t="shared" si="894"/>
        <v>0</v>
      </c>
      <c r="U582" s="5"/>
      <c r="X582" s="314"/>
      <c r="Y582" s="1"/>
      <c r="Z582" s="1"/>
      <c r="AA582" s="1"/>
      <c r="AB582" s="1"/>
      <c r="AC582" s="1"/>
      <c r="AD582" s="1"/>
      <c r="AE582" s="1"/>
      <c r="AF582" s="1"/>
      <c r="AG582" s="1"/>
      <c r="AH582" s="1"/>
      <c r="AI582" s="1"/>
      <c r="AJ582" s="1"/>
      <c r="AK582" s="1"/>
      <c r="AL582" s="1"/>
      <c r="AM582" s="1"/>
    </row>
    <row r="583" spans="2:39" x14ac:dyDescent="0.25">
      <c r="B583" s="29"/>
      <c r="C583" s="411" t="str">
        <f t="shared" si="895"/>
        <v>&lt;Insert Module / Unit 12&gt;</v>
      </c>
      <c r="D583" s="346"/>
      <c r="E583" s="346"/>
      <c r="F583" s="346"/>
      <c r="G583" s="346"/>
      <c r="H583" s="107"/>
      <c r="I583" s="108"/>
      <c r="J583" s="108"/>
      <c r="K583" s="108"/>
      <c r="L583" s="108"/>
      <c r="M583" s="108"/>
      <c r="N583" s="108"/>
      <c r="O583" s="108"/>
      <c r="P583" s="108"/>
      <c r="Q583" s="108"/>
      <c r="R583" s="108"/>
      <c r="S583" s="108"/>
      <c r="T583" s="10">
        <f t="shared" si="894"/>
        <v>0</v>
      </c>
      <c r="U583" s="5"/>
      <c r="X583" s="314"/>
      <c r="Y583" s="1"/>
      <c r="Z583" s="1"/>
      <c r="AA583" s="1"/>
      <c r="AB583" s="1"/>
      <c r="AC583" s="1"/>
      <c r="AD583" s="1"/>
      <c r="AE583" s="1"/>
      <c r="AF583" s="1"/>
      <c r="AG583" s="1"/>
      <c r="AH583" s="1"/>
      <c r="AI583" s="1"/>
      <c r="AJ583" s="1"/>
      <c r="AK583" s="1"/>
      <c r="AL583" s="1"/>
      <c r="AM583" s="1"/>
    </row>
    <row r="584" spans="2:39" x14ac:dyDescent="0.25">
      <c r="B584" s="29"/>
      <c r="H584" s="5"/>
      <c r="T584" s="5"/>
      <c r="U584" s="5"/>
      <c r="V584" s="326" t="s">
        <v>167</v>
      </c>
      <c r="X584" s="314"/>
      <c r="Y584" s="1"/>
      <c r="Z584" s="1"/>
      <c r="AA584" s="1"/>
      <c r="AB584" s="1"/>
      <c r="AC584" s="1"/>
      <c r="AD584" s="1"/>
      <c r="AE584" s="1"/>
      <c r="AF584" s="1"/>
      <c r="AG584" s="1"/>
      <c r="AH584" s="1"/>
      <c r="AI584" s="1"/>
      <c r="AJ584" s="1"/>
      <c r="AK584" s="1"/>
      <c r="AL584" s="1"/>
      <c r="AM584" s="1"/>
    </row>
    <row r="585" spans="2:39" x14ac:dyDescent="0.25">
      <c r="B585" s="29"/>
      <c r="G585" s="100" t="s">
        <v>105</v>
      </c>
      <c r="H585" s="10">
        <f>SUM(H572:H584)</f>
        <v>0</v>
      </c>
      <c r="I585" s="10">
        <f t="shared" ref="I585" si="896">SUM(I572:I584)</f>
        <v>0</v>
      </c>
      <c r="J585" s="10">
        <f t="shared" ref="J585" si="897">SUM(J572:J584)</f>
        <v>0</v>
      </c>
      <c r="K585" s="10">
        <f t="shared" ref="K585" si="898">SUM(K572:K584)</f>
        <v>0</v>
      </c>
      <c r="L585" s="10">
        <f t="shared" ref="L585" si="899">SUM(L572:L584)</f>
        <v>0</v>
      </c>
      <c r="M585" s="10">
        <f t="shared" ref="M585" si="900">SUM(M572:M584)</f>
        <v>0</v>
      </c>
      <c r="N585" s="10">
        <f t="shared" ref="N585" si="901">SUM(N572:N584)</f>
        <v>0</v>
      </c>
      <c r="O585" s="10">
        <f t="shared" ref="O585" si="902">SUM(O572:O584)</f>
        <v>0</v>
      </c>
      <c r="P585" s="10">
        <f t="shared" ref="P585" si="903">SUM(P572:P584)</f>
        <v>0</v>
      </c>
      <c r="Q585" s="10">
        <f t="shared" ref="Q585" si="904">SUM(Q572:Q584)</f>
        <v>0</v>
      </c>
      <c r="R585" s="10">
        <f t="shared" ref="R585" si="905">SUM(R572:R584)</f>
        <v>0</v>
      </c>
      <c r="S585" s="10">
        <f t="shared" ref="S585" si="906">SUM(S572:S584)</f>
        <v>0</v>
      </c>
      <c r="T585" s="10">
        <f t="shared" ref="T585" si="907">SUM(H585:S585)</f>
        <v>0</v>
      </c>
      <c r="U585" s="5"/>
      <c r="V585" s="327" t="s">
        <v>168</v>
      </c>
      <c r="X585" s="314"/>
      <c r="Y585" s="1"/>
      <c r="Z585" s="1"/>
      <c r="AA585" s="1"/>
      <c r="AB585" s="1"/>
      <c r="AC585" s="1"/>
      <c r="AD585" s="1"/>
      <c r="AE585" s="1"/>
      <c r="AF585" s="1"/>
      <c r="AG585" s="1"/>
      <c r="AH585" s="1"/>
      <c r="AI585" s="1"/>
      <c r="AJ585" s="1"/>
      <c r="AK585" s="1"/>
      <c r="AL585" s="1"/>
      <c r="AM585" s="1"/>
    </row>
    <row r="586" spans="2:39" x14ac:dyDescent="0.25">
      <c r="B586" s="29"/>
      <c r="G586" s="106" t="s">
        <v>112</v>
      </c>
      <c r="H586" s="10">
        <f>H585*$P$11</f>
        <v>0</v>
      </c>
      <c r="I586" s="10">
        <f t="shared" ref="I586:S586" si="908">I585*$P$11</f>
        <v>0</v>
      </c>
      <c r="J586" s="10">
        <f t="shared" si="908"/>
        <v>0</v>
      </c>
      <c r="K586" s="10">
        <f t="shared" si="908"/>
        <v>0</v>
      </c>
      <c r="L586" s="10">
        <f t="shared" si="908"/>
        <v>0</v>
      </c>
      <c r="M586" s="10">
        <f t="shared" si="908"/>
        <v>0</v>
      </c>
      <c r="N586" s="10">
        <f t="shared" si="908"/>
        <v>0</v>
      </c>
      <c r="O586" s="10">
        <f t="shared" si="908"/>
        <v>0</v>
      </c>
      <c r="P586" s="10">
        <f t="shared" si="908"/>
        <v>0</v>
      </c>
      <c r="Q586" s="10">
        <f t="shared" si="908"/>
        <v>0</v>
      </c>
      <c r="R586" s="10">
        <f t="shared" si="908"/>
        <v>0</v>
      </c>
      <c r="S586" s="10">
        <f t="shared" si="908"/>
        <v>0</v>
      </c>
      <c r="T586" s="10">
        <f>SUM(H586:S586)</f>
        <v>0</v>
      </c>
      <c r="U586" s="5"/>
      <c r="V586" s="21">
        <f>'C Staff Rates &amp; Roles'!$L$16</f>
        <v>1800</v>
      </c>
      <c r="X586" s="314"/>
      <c r="Y586" s="1"/>
      <c r="Z586" s="1"/>
      <c r="AA586" s="1"/>
      <c r="AB586" s="1"/>
      <c r="AC586" s="1"/>
      <c r="AD586" s="1"/>
      <c r="AE586" s="1"/>
      <c r="AF586" s="1"/>
      <c r="AG586" s="1"/>
      <c r="AH586" s="1"/>
      <c r="AI586" s="1"/>
      <c r="AJ586" s="1"/>
      <c r="AK586" s="1"/>
      <c r="AL586" s="1"/>
      <c r="AM586" s="1"/>
    </row>
    <row r="587" spans="2:39" x14ac:dyDescent="0.25">
      <c r="B587" s="29"/>
      <c r="G587" s="100" t="s">
        <v>111</v>
      </c>
      <c r="H587" s="10">
        <f>H585*$Q$11</f>
        <v>0</v>
      </c>
      <c r="I587" s="10">
        <f t="shared" ref="I587:S587" si="909">I585*$Q$11</f>
        <v>0</v>
      </c>
      <c r="J587" s="10">
        <f t="shared" si="909"/>
        <v>0</v>
      </c>
      <c r="K587" s="10">
        <f t="shared" si="909"/>
        <v>0</v>
      </c>
      <c r="L587" s="10">
        <f t="shared" si="909"/>
        <v>0</v>
      </c>
      <c r="M587" s="10">
        <f t="shared" si="909"/>
        <v>0</v>
      </c>
      <c r="N587" s="10">
        <f t="shared" si="909"/>
        <v>0</v>
      </c>
      <c r="O587" s="10">
        <f t="shared" si="909"/>
        <v>0</v>
      </c>
      <c r="P587" s="10">
        <f t="shared" si="909"/>
        <v>0</v>
      </c>
      <c r="Q587" s="10">
        <f t="shared" si="909"/>
        <v>0</v>
      </c>
      <c r="R587" s="10">
        <f t="shared" si="909"/>
        <v>0</v>
      </c>
      <c r="S587" s="10">
        <f t="shared" si="909"/>
        <v>0</v>
      </c>
      <c r="T587" s="10">
        <f>SUM(H587:S587)</f>
        <v>0</v>
      </c>
      <c r="U587" s="5"/>
      <c r="X587" s="314"/>
      <c r="Y587" s="1"/>
      <c r="Z587" s="1"/>
      <c r="AA587" s="1"/>
      <c r="AB587" s="1"/>
      <c r="AC587" s="1"/>
      <c r="AD587" s="1"/>
      <c r="AE587" s="1"/>
      <c r="AF587" s="1"/>
      <c r="AG587" s="1"/>
      <c r="AH587" s="1"/>
      <c r="AI587" s="1"/>
      <c r="AJ587" s="1"/>
      <c r="AK587" s="1"/>
      <c r="AL587" s="1"/>
      <c r="AM587" s="1"/>
    </row>
    <row r="588" spans="2:39" x14ac:dyDescent="0.25">
      <c r="B588" s="29"/>
      <c r="G588" s="100" t="s">
        <v>117</v>
      </c>
      <c r="H588" s="10">
        <f>SUM(H585:H587)</f>
        <v>0</v>
      </c>
      <c r="I588" s="10">
        <f t="shared" ref="I588" si="910">SUM(I585:I587)</f>
        <v>0</v>
      </c>
      <c r="J588" s="10">
        <f t="shared" ref="J588" si="911">SUM(J585:J587)</f>
        <v>0</v>
      </c>
      <c r="K588" s="10">
        <f t="shared" ref="K588" si="912">SUM(K585:K587)</f>
        <v>0</v>
      </c>
      <c r="L588" s="10">
        <f t="shared" ref="L588" si="913">SUM(L585:L587)</f>
        <v>0</v>
      </c>
      <c r="M588" s="10">
        <f t="shared" ref="M588" si="914">SUM(M585:M587)</f>
        <v>0</v>
      </c>
      <c r="N588" s="10">
        <f t="shared" ref="N588" si="915">SUM(N585:N587)</f>
        <v>0</v>
      </c>
      <c r="O588" s="10">
        <f t="shared" ref="O588" si="916">SUM(O585:O587)</f>
        <v>0</v>
      </c>
      <c r="P588" s="10">
        <f t="shared" ref="P588" si="917">SUM(P585:P587)</f>
        <v>0</v>
      </c>
      <c r="Q588" s="10">
        <f t="shared" ref="Q588" si="918">SUM(Q585:Q587)</f>
        <v>0</v>
      </c>
      <c r="R588" s="10">
        <f t="shared" ref="R588" si="919">SUM(R585:R587)</f>
        <v>0</v>
      </c>
      <c r="S588" s="10">
        <f t="shared" ref="S588" si="920">SUM(S585:S587)</f>
        <v>0</v>
      </c>
      <c r="T588" s="104">
        <f>SUM(T585:T587)</f>
        <v>0</v>
      </c>
      <c r="U588" s="105"/>
      <c r="V588" s="141">
        <f>T588/V586</f>
        <v>0</v>
      </c>
      <c r="X588" s="314"/>
      <c r="Y588" s="1"/>
      <c r="Z588" s="1"/>
      <c r="AA588" s="1"/>
      <c r="AB588" s="1"/>
      <c r="AC588" s="1"/>
      <c r="AD588" s="1"/>
      <c r="AE588" s="1"/>
      <c r="AF588" s="1"/>
      <c r="AG588" s="1"/>
      <c r="AH588" s="1"/>
      <c r="AI588" s="1"/>
      <c r="AJ588" s="1"/>
      <c r="AK588" s="1"/>
      <c r="AL588" s="1"/>
      <c r="AM588" s="1"/>
    </row>
    <row r="589" spans="2:39" x14ac:dyDescent="0.25">
      <c r="B589" s="29"/>
      <c r="X589" s="314"/>
      <c r="Y589" s="1"/>
      <c r="Z589" s="1"/>
      <c r="AA589" s="1"/>
      <c r="AB589" s="1"/>
      <c r="AC589" s="1"/>
      <c r="AD589" s="1"/>
      <c r="AE589" s="1"/>
      <c r="AF589" s="1"/>
      <c r="AG589" s="1"/>
      <c r="AH589" s="1"/>
      <c r="AI589" s="1"/>
      <c r="AJ589" s="1"/>
      <c r="AK589" s="1"/>
      <c r="AL589" s="1"/>
      <c r="AM589" s="1"/>
    </row>
    <row r="590" spans="2:39" ht="18.75" x14ac:dyDescent="0.3">
      <c r="B590" s="29"/>
      <c r="E590" s="23" t="s">
        <v>40</v>
      </c>
      <c r="G590" s="101" t="s">
        <v>113</v>
      </c>
      <c r="I590" s="94" t="s">
        <v>109</v>
      </c>
      <c r="J590" s="112">
        <f>$O$11</f>
        <v>15</v>
      </c>
      <c r="K590" s="94"/>
      <c r="M590" s="94" t="s">
        <v>95</v>
      </c>
      <c r="N590" s="20">
        <f>$P$11</f>
        <v>0</v>
      </c>
      <c r="P590" t="s">
        <v>110</v>
      </c>
      <c r="R590" s="121">
        <f>$Q$11</f>
        <v>0</v>
      </c>
      <c r="X590" s="314"/>
      <c r="Y590" s="1"/>
      <c r="Z590" s="1"/>
      <c r="AA590" s="1"/>
      <c r="AB590" s="1"/>
      <c r="AC590" s="1"/>
      <c r="AD590" s="1"/>
      <c r="AE590" s="1"/>
      <c r="AF590" s="1"/>
      <c r="AG590" s="1"/>
      <c r="AH590" s="1"/>
      <c r="AI590" s="1"/>
      <c r="AJ590" s="1"/>
      <c r="AK590" s="1"/>
      <c r="AL590" s="1"/>
      <c r="AM590" s="1"/>
    </row>
    <row r="591" spans="2:39" x14ac:dyDescent="0.25">
      <c r="B591" s="29"/>
      <c r="C591" s="353" t="s">
        <v>123</v>
      </c>
      <c r="D591" s="362"/>
      <c r="E591" s="362"/>
      <c r="F591" s="362"/>
      <c r="G591" s="362"/>
      <c r="H591" s="109" t="s">
        <v>91</v>
      </c>
      <c r="I591" s="109" t="s">
        <v>92</v>
      </c>
      <c r="J591" s="109" t="s">
        <v>93</v>
      </c>
      <c r="K591" s="109" t="s">
        <v>94</v>
      </c>
      <c r="L591" s="109" t="s">
        <v>83</v>
      </c>
      <c r="M591" s="109" t="s">
        <v>84</v>
      </c>
      <c r="N591" s="109" t="s">
        <v>85</v>
      </c>
      <c r="O591" s="109" t="s">
        <v>86</v>
      </c>
      <c r="P591" s="109" t="s">
        <v>87</v>
      </c>
      <c r="Q591" s="109" t="s">
        <v>88</v>
      </c>
      <c r="R591" s="109" t="s">
        <v>89</v>
      </c>
      <c r="S591" s="109" t="s">
        <v>90</v>
      </c>
      <c r="T591" s="109" t="s">
        <v>3</v>
      </c>
      <c r="U591" s="136"/>
      <c r="X591" s="314"/>
      <c r="Y591" s="1"/>
      <c r="Z591" s="1"/>
      <c r="AA591" s="1"/>
      <c r="AB591" s="1"/>
      <c r="AC591" s="1"/>
      <c r="AD591" s="1"/>
      <c r="AE591" s="1"/>
      <c r="AF591" s="1"/>
      <c r="AG591" s="1"/>
      <c r="AH591" s="1"/>
      <c r="AI591" s="1"/>
      <c r="AJ591" s="1"/>
      <c r="AK591" s="1"/>
      <c r="AL591" s="1"/>
      <c r="AM591" s="1"/>
    </row>
    <row r="592" spans="2:39" x14ac:dyDescent="0.25">
      <c r="B592" s="29"/>
      <c r="C592" s="411" t="str">
        <f>C409</f>
        <v>&lt;Insert Module / Unit 1&gt;</v>
      </c>
      <c r="D592" s="346"/>
      <c r="E592" s="346"/>
      <c r="F592" s="346"/>
      <c r="G592" s="346"/>
      <c r="H592" s="107"/>
      <c r="I592" s="108"/>
      <c r="J592" s="108"/>
      <c r="K592" s="108"/>
      <c r="L592" s="108"/>
      <c r="M592" s="108"/>
      <c r="N592" s="108"/>
      <c r="O592" s="108"/>
      <c r="P592" s="108"/>
      <c r="Q592" s="108"/>
      <c r="R592" s="108"/>
      <c r="S592" s="108"/>
      <c r="T592" s="10">
        <f t="shared" ref="T592:T603" si="921">SUM(H592:S592)</f>
        <v>0</v>
      </c>
      <c r="U592" s="5"/>
      <c r="X592" s="314"/>
      <c r="Y592" s="1"/>
      <c r="Z592" s="1"/>
      <c r="AA592" s="1"/>
      <c r="AB592" s="1"/>
      <c r="AC592" s="1"/>
      <c r="AD592" s="1"/>
      <c r="AE592" s="1"/>
      <c r="AF592" s="1"/>
      <c r="AG592" s="1"/>
      <c r="AH592" s="1"/>
      <c r="AI592" s="1"/>
      <c r="AJ592" s="1"/>
      <c r="AK592" s="1"/>
      <c r="AL592" s="1"/>
      <c r="AM592" s="1"/>
    </row>
    <row r="593" spans="2:39" x14ac:dyDescent="0.25">
      <c r="B593" s="29"/>
      <c r="C593" s="411" t="str">
        <f t="shared" ref="C593:C603" si="922">C410</f>
        <v>&lt;Insert Module / Unit 2&gt;</v>
      </c>
      <c r="D593" s="346"/>
      <c r="E593" s="346"/>
      <c r="F593" s="346"/>
      <c r="G593" s="346"/>
      <c r="H593" s="107"/>
      <c r="I593" s="108"/>
      <c r="J593" s="108"/>
      <c r="K593" s="108"/>
      <c r="L593" s="108"/>
      <c r="M593" s="108"/>
      <c r="N593" s="108"/>
      <c r="O593" s="108"/>
      <c r="P593" s="108"/>
      <c r="Q593" s="108"/>
      <c r="R593" s="108"/>
      <c r="S593" s="108"/>
      <c r="T593" s="10">
        <f t="shared" si="921"/>
        <v>0</v>
      </c>
      <c r="U593" s="5"/>
      <c r="X593" s="314"/>
      <c r="Y593" s="1"/>
      <c r="Z593" s="1"/>
      <c r="AA593" s="1"/>
      <c r="AB593" s="1"/>
      <c r="AC593" s="1"/>
      <c r="AD593" s="1"/>
      <c r="AE593" s="1"/>
      <c r="AF593" s="1"/>
      <c r="AG593" s="1"/>
      <c r="AH593" s="1"/>
      <c r="AI593" s="1"/>
      <c r="AJ593" s="1"/>
      <c r="AK593" s="1"/>
      <c r="AL593" s="1"/>
      <c r="AM593" s="1"/>
    </row>
    <row r="594" spans="2:39" x14ac:dyDescent="0.25">
      <c r="B594" s="29"/>
      <c r="C594" s="411" t="str">
        <f t="shared" si="922"/>
        <v>&lt;Insert Module / Unit 3&gt;</v>
      </c>
      <c r="D594" s="346"/>
      <c r="E594" s="346"/>
      <c r="F594" s="346"/>
      <c r="G594" s="346"/>
      <c r="H594" s="107"/>
      <c r="I594" s="108"/>
      <c r="J594" s="108"/>
      <c r="K594" s="108"/>
      <c r="L594" s="108"/>
      <c r="M594" s="108"/>
      <c r="N594" s="108"/>
      <c r="O594" s="108"/>
      <c r="P594" s="108"/>
      <c r="Q594" s="108"/>
      <c r="R594" s="108"/>
      <c r="S594" s="108"/>
      <c r="T594" s="10">
        <f t="shared" si="921"/>
        <v>0</v>
      </c>
      <c r="U594" s="5"/>
      <c r="X594" s="314"/>
      <c r="Y594" s="1"/>
      <c r="Z594" s="1"/>
      <c r="AA594" s="1"/>
      <c r="AB594" s="1"/>
      <c r="AC594" s="1"/>
      <c r="AD594" s="1"/>
      <c r="AE594" s="1"/>
      <c r="AF594" s="1"/>
      <c r="AG594" s="1"/>
      <c r="AH594" s="1"/>
      <c r="AI594" s="1"/>
      <c r="AJ594" s="1"/>
      <c r="AK594" s="1"/>
      <c r="AL594" s="1"/>
      <c r="AM594" s="1"/>
    </row>
    <row r="595" spans="2:39" x14ac:dyDescent="0.25">
      <c r="B595" s="29"/>
      <c r="C595" s="411" t="str">
        <f t="shared" si="922"/>
        <v>&lt;Insert Module / Unit 4&gt;</v>
      </c>
      <c r="D595" s="346"/>
      <c r="E595" s="346"/>
      <c r="F595" s="346"/>
      <c r="G595" s="346"/>
      <c r="H595" s="107"/>
      <c r="I595" s="108"/>
      <c r="J595" s="107"/>
      <c r="K595" s="107"/>
      <c r="L595" s="108"/>
      <c r="M595" s="108"/>
      <c r="N595" s="108"/>
      <c r="O595" s="108"/>
      <c r="P595" s="108"/>
      <c r="Q595" s="108"/>
      <c r="R595" s="108"/>
      <c r="S595" s="108"/>
      <c r="T595" s="10">
        <f t="shared" si="921"/>
        <v>0</v>
      </c>
      <c r="U595" s="5"/>
      <c r="X595" s="314"/>
      <c r="Y595" s="1"/>
      <c r="Z595" s="1"/>
      <c r="AA595" s="1"/>
      <c r="AB595" s="1"/>
      <c r="AC595" s="1"/>
      <c r="AD595" s="1"/>
      <c r="AE595" s="1"/>
      <c r="AF595" s="1"/>
      <c r="AG595" s="1"/>
      <c r="AH595" s="1"/>
      <c r="AI595" s="1"/>
      <c r="AJ595" s="1"/>
      <c r="AK595" s="1"/>
      <c r="AL595" s="1"/>
      <c r="AM595" s="1"/>
    </row>
    <row r="596" spans="2:39" x14ac:dyDescent="0.25">
      <c r="B596" s="29"/>
      <c r="C596" s="411" t="str">
        <f t="shared" si="922"/>
        <v>&lt;Insert Module / Unit 5&gt;</v>
      </c>
      <c r="D596" s="346"/>
      <c r="E596" s="346"/>
      <c r="F596" s="346"/>
      <c r="G596" s="346"/>
      <c r="H596" s="107"/>
      <c r="I596" s="108"/>
      <c r="J596" s="107"/>
      <c r="K596" s="107"/>
      <c r="L596" s="108"/>
      <c r="M596" s="108"/>
      <c r="N596" s="108"/>
      <c r="O596" s="108"/>
      <c r="P596" s="108"/>
      <c r="Q596" s="108"/>
      <c r="R596" s="108"/>
      <c r="S596" s="108"/>
      <c r="T596" s="10">
        <f t="shared" si="921"/>
        <v>0</v>
      </c>
      <c r="U596" s="5"/>
      <c r="X596" s="314"/>
      <c r="Y596" s="1"/>
      <c r="Z596" s="1"/>
      <c r="AA596" s="1"/>
      <c r="AB596" s="1"/>
      <c r="AC596" s="1"/>
      <c r="AD596" s="1"/>
      <c r="AE596" s="1"/>
      <c r="AF596" s="1"/>
      <c r="AG596" s="1"/>
      <c r="AH596" s="1"/>
      <c r="AI596" s="1"/>
      <c r="AJ596" s="1"/>
      <c r="AK596" s="1"/>
      <c r="AL596" s="1"/>
      <c r="AM596" s="1"/>
    </row>
    <row r="597" spans="2:39" x14ac:dyDescent="0.25">
      <c r="B597" s="29"/>
      <c r="C597" s="411" t="str">
        <f t="shared" si="922"/>
        <v>&lt;Insert Module / Unit 6&gt;</v>
      </c>
      <c r="D597" s="346"/>
      <c r="E597" s="346"/>
      <c r="F597" s="346"/>
      <c r="G597" s="346"/>
      <c r="H597" s="107"/>
      <c r="I597" s="108"/>
      <c r="J597" s="107"/>
      <c r="K597" s="107"/>
      <c r="L597" s="108"/>
      <c r="M597" s="108"/>
      <c r="N597" s="108"/>
      <c r="O597" s="108"/>
      <c r="P597" s="108"/>
      <c r="Q597" s="108"/>
      <c r="R597" s="108"/>
      <c r="S597" s="108"/>
      <c r="T597" s="10">
        <f t="shared" si="921"/>
        <v>0</v>
      </c>
      <c r="U597" s="5"/>
      <c r="X597" s="314"/>
      <c r="Y597" s="1"/>
      <c r="Z597" s="1"/>
      <c r="AA597" s="1"/>
      <c r="AB597" s="1"/>
      <c r="AC597" s="1"/>
      <c r="AD597" s="1"/>
      <c r="AE597" s="1"/>
      <c r="AF597" s="1"/>
      <c r="AG597" s="1"/>
      <c r="AH597" s="1"/>
      <c r="AI597" s="1"/>
      <c r="AJ597" s="1"/>
      <c r="AK597" s="1"/>
      <c r="AL597" s="1"/>
      <c r="AM597" s="1"/>
    </row>
    <row r="598" spans="2:39" x14ac:dyDescent="0.25">
      <c r="B598" s="29"/>
      <c r="C598" s="411" t="str">
        <f t="shared" si="922"/>
        <v>&lt;Insert Module / Unit 7&gt;</v>
      </c>
      <c r="D598" s="346"/>
      <c r="E598" s="346"/>
      <c r="F598" s="346"/>
      <c r="G598" s="346"/>
      <c r="H598" s="107"/>
      <c r="I598" s="108"/>
      <c r="J598" s="108"/>
      <c r="K598" s="108"/>
      <c r="L598" s="108"/>
      <c r="M598" s="108"/>
      <c r="N598" s="107"/>
      <c r="O598" s="108"/>
      <c r="P598" s="108"/>
      <c r="Q598" s="108"/>
      <c r="R598" s="108"/>
      <c r="S598" s="108"/>
      <c r="T598" s="10">
        <f t="shared" si="921"/>
        <v>0</v>
      </c>
      <c r="U598" s="5"/>
      <c r="X598" s="314"/>
      <c r="Y598" s="1"/>
      <c r="Z598" s="1"/>
      <c r="AA598" s="1"/>
      <c r="AB598" s="1"/>
      <c r="AC598" s="1"/>
      <c r="AD598" s="1"/>
      <c r="AE598" s="1"/>
      <c r="AF598" s="1"/>
      <c r="AG598" s="1"/>
      <c r="AH598" s="1"/>
      <c r="AI598" s="1"/>
      <c r="AJ598" s="1"/>
      <c r="AK598" s="1"/>
      <c r="AL598" s="1"/>
      <c r="AM598" s="1"/>
    </row>
    <row r="599" spans="2:39" x14ac:dyDescent="0.25">
      <c r="B599" s="29"/>
      <c r="C599" s="411" t="str">
        <f t="shared" si="922"/>
        <v>&lt;Insert Module / Unit 8&gt;</v>
      </c>
      <c r="D599" s="346"/>
      <c r="E599" s="346"/>
      <c r="F599" s="346"/>
      <c r="G599" s="346"/>
      <c r="H599" s="107"/>
      <c r="I599" s="108"/>
      <c r="J599" s="108"/>
      <c r="K599" s="108"/>
      <c r="L599" s="108"/>
      <c r="M599" s="108"/>
      <c r="N599" s="107"/>
      <c r="O599" s="108"/>
      <c r="P599" s="108"/>
      <c r="Q599" s="108"/>
      <c r="R599" s="108"/>
      <c r="S599" s="108"/>
      <c r="T599" s="10">
        <f t="shared" si="921"/>
        <v>0</v>
      </c>
      <c r="U599" s="5"/>
      <c r="X599" s="314"/>
      <c r="Y599" s="1"/>
      <c r="Z599" s="1"/>
      <c r="AA599" s="1"/>
      <c r="AB599" s="1"/>
      <c r="AC599" s="1"/>
      <c r="AD599" s="1"/>
      <c r="AE599" s="1"/>
      <c r="AF599" s="1"/>
      <c r="AG599" s="1"/>
      <c r="AH599" s="1"/>
      <c r="AI599" s="1"/>
      <c r="AJ599" s="1"/>
      <c r="AK599" s="1"/>
      <c r="AL599" s="1"/>
      <c r="AM599" s="1"/>
    </row>
    <row r="600" spans="2:39" x14ac:dyDescent="0.25">
      <c r="B600" s="29"/>
      <c r="C600" s="411" t="str">
        <f t="shared" si="922"/>
        <v>&lt;Insert Module / Unit 9&gt;</v>
      </c>
      <c r="D600" s="346"/>
      <c r="E600" s="346"/>
      <c r="F600" s="346"/>
      <c r="G600" s="346"/>
      <c r="H600" s="107"/>
      <c r="I600" s="108"/>
      <c r="J600" s="108"/>
      <c r="K600" s="108"/>
      <c r="L600" s="108"/>
      <c r="M600" s="108"/>
      <c r="N600" s="107"/>
      <c r="O600" s="108"/>
      <c r="P600" s="108"/>
      <c r="Q600" s="108"/>
      <c r="R600" s="108"/>
      <c r="S600" s="108"/>
      <c r="T600" s="10">
        <f t="shared" si="921"/>
        <v>0</v>
      </c>
      <c r="U600" s="5"/>
      <c r="X600" s="314"/>
      <c r="Y600" s="1"/>
      <c r="Z600" s="1"/>
      <c r="AA600" s="1"/>
      <c r="AB600" s="1"/>
      <c r="AC600" s="1"/>
      <c r="AD600" s="1"/>
      <c r="AE600" s="1"/>
      <c r="AF600" s="1"/>
      <c r="AG600" s="1"/>
      <c r="AH600" s="1"/>
      <c r="AI600" s="1"/>
      <c r="AJ600" s="1"/>
      <c r="AK600" s="1"/>
      <c r="AL600" s="1"/>
      <c r="AM600" s="1"/>
    </row>
    <row r="601" spans="2:39" x14ac:dyDescent="0.25">
      <c r="B601" s="29"/>
      <c r="C601" s="411" t="str">
        <f t="shared" si="922"/>
        <v>&lt;Insert Module / Unit 10&gt;</v>
      </c>
      <c r="D601" s="346"/>
      <c r="E601" s="346"/>
      <c r="F601" s="346"/>
      <c r="G601" s="346"/>
      <c r="H601" s="107"/>
      <c r="I601" s="108"/>
      <c r="J601" s="108"/>
      <c r="K601" s="108"/>
      <c r="L601" s="108"/>
      <c r="M601" s="108"/>
      <c r="N601" s="108"/>
      <c r="O601" s="108"/>
      <c r="P601" s="108"/>
      <c r="Q601" s="108"/>
      <c r="R601" s="108"/>
      <c r="S601" s="108"/>
      <c r="T601" s="10">
        <f t="shared" si="921"/>
        <v>0</v>
      </c>
      <c r="U601" s="5"/>
      <c r="X601" s="314"/>
      <c r="Y601" s="1"/>
      <c r="Z601" s="1"/>
      <c r="AA601" s="1"/>
      <c r="AB601" s="1"/>
      <c r="AC601" s="1"/>
      <c r="AD601" s="1"/>
      <c r="AE601" s="1"/>
      <c r="AF601" s="1"/>
      <c r="AG601" s="1"/>
      <c r="AH601" s="1"/>
      <c r="AI601" s="1"/>
      <c r="AJ601" s="1"/>
      <c r="AK601" s="1"/>
      <c r="AL601" s="1"/>
      <c r="AM601" s="1"/>
    </row>
    <row r="602" spans="2:39" x14ac:dyDescent="0.25">
      <c r="B602" s="29"/>
      <c r="C602" s="411" t="str">
        <f t="shared" si="922"/>
        <v>&lt;Insert Module / Unit 11&gt;</v>
      </c>
      <c r="D602" s="346"/>
      <c r="E602" s="346"/>
      <c r="F602" s="346"/>
      <c r="G602" s="346"/>
      <c r="H602" s="107"/>
      <c r="I602" s="108"/>
      <c r="J602" s="108"/>
      <c r="K602" s="108"/>
      <c r="L602" s="108"/>
      <c r="M602" s="108"/>
      <c r="N602" s="108"/>
      <c r="O602" s="108"/>
      <c r="P602" s="108"/>
      <c r="Q602" s="108"/>
      <c r="R602" s="108"/>
      <c r="S602" s="108"/>
      <c r="T602" s="10">
        <f t="shared" si="921"/>
        <v>0</v>
      </c>
      <c r="U602" s="5"/>
      <c r="X602" s="314"/>
      <c r="Y602" s="1"/>
      <c r="Z602" s="1"/>
      <c r="AA602" s="1"/>
      <c r="AB602" s="1"/>
      <c r="AC602" s="1"/>
      <c r="AD602" s="1"/>
      <c r="AE602" s="1"/>
      <c r="AF602" s="1"/>
      <c r="AG602" s="1"/>
      <c r="AH602" s="1"/>
      <c r="AI602" s="1"/>
      <c r="AJ602" s="1"/>
      <c r="AK602" s="1"/>
      <c r="AL602" s="1"/>
      <c r="AM602" s="1"/>
    </row>
    <row r="603" spans="2:39" x14ac:dyDescent="0.25">
      <c r="B603" s="29"/>
      <c r="C603" s="411" t="str">
        <f t="shared" si="922"/>
        <v>&lt;Insert Module / Unit 12&gt;</v>
      </c>
      <c r="D603" s="346"/>
      <c r="E603" s="346"/>
      <c r="F603" s="346"/>
      <c r="G603" s="346"/>
      <c r="H603" s="107"/>
      <c r="I603" s="108"/>
      <c r="J603" s="108"/>
      <c r="K603" s="108"/>
      <c r="L603" s="108"/>
      <c r="M603" s="108"/>
      <c r="N603" s="108"/>
      <c r="O603" s="108"/>
      <c r="P603" s="108"/>
      <c r="Q603" s="108"/>
      <c r="R603" s="108"/>
      <c r="S603" s="108"/>
      <c r="T603" s="10">
        <f t="shared" si="921"/>
        <v>0</v>
      </c>
      <c r="U603" s="5"/>
      <c r="X603" s="314"/>
      <c r="Y603" s="1"/>
      <c r="Z603" s="1"/>
      <c r="AA603" s="1"/>
      <c r="AB603" s="1"/>
      <c r="AC603" s="1"/>
      <c r="AD603" s="1"/>
      <c r="AE603" s="1"/>
      <c r="AF603" s="1"/>
      <c r="AG603" s="1"/>
      <c r="AH603" s="1"/>
      <c r="AI603" s="1"/>
      <c r="AJ603" s="1"/>
      <c r="AK603" s="1"/>
      <c r="AL603" s="1"/>
      <c r="AM603" s="1"/>
    </row>
    <row r="604" spans="2:39" x14ac:dyDescent="0.25">
      <c r="B604" s="29"/>
      <c r="H604" s="5"/>
      <c r="T604" s="5"/>
      <c r="U604" s="5"/>
      <c r="V604" s="326" t="s">
        <v>167</v>
      </c>
      <c r="X604" s="314"/>
      <c r="Y604" s="1"/>
      <c r="Z604" s="1"/>
      <c r="AA604" s="1"/>
      <c r="AB604" s="1"/>
      <c r="AC604" s="1"/>
      <c r="AD604" s="1"/>
      <c r="AE604" s="1"/>
      <c r="AF604" s="1"/>
      <c r="AG604" s="1"/>
      <c r="AH604" s="1"/>
      <c r="AI604" s="1"/>
      <c r="AJ604" s="1"/>
      <c r="AK604" s="1"/>
      <c r="AL604" s="1"/>
      <c r="AM604" s="1"/>
    </row>
    <row r="605" spans="2:39" x14ac:dyDescent="0.25">
      <c r="B605" s="29"/>
      <c r="G605" s="100" t="s">
        <v>105</v>
      </c>
      <c r="H605" s="10">
        <f>SUM(H592:H604)</f>
        <v>0</v>
      </c>
      <c r="I605" s="10">
        <f t="shared" ref="I605" si="923">SUM(I592:I604)</f>
        <v>0</v>
      </c>
      <c r="J605" s="10">
        <f t="shared" ref="J605" si="924">SUM(J592:J604)</f>
        <v>0</v>
      </c>
      <c r="K605" s="10">
        <f t="shared" ref="K605" si="925">SUM(K592:K604)</f>
        <v>0</v>
      </c>
      <c r="L605" s="10">
        <f t="shared" ref="L605" si="926">SUM(L592:L604)</f>
        <v>0</v>
      </c>
      <c r="M605" s="10">
        <f t="shared" ref="M605" si="927">SUM(M592:M604)</f>
        <v>0</v>
      </c>
      <c r="N605" s="10">
        <f t="shared" ref="N605" si="928">SUM(N592:N604)</f>
        <v>0</v>
      </c>
      <c r="O605" s="10">
        <f t="shared" ref="O605" si="929">SUM(O592:O604)</f>
        <v>0</v>
      </c>
      <c r="P605" s="10">
        <f t="shared" ref="P605" si="930">SUM(P592:P604)</f>
        <v>0</v>
      </c>
      <c r="Q605" s="10">
        <f t="shared" ref="Q605" si="931">SUM(Q592:Q604)</f>
        <v>0</v>
      </c>
      <c r="R605" s="10">
        <f t="shared" ref="R605" si="932">SUM(R592:R604)</f>
        <v>0</v>
      </c>
      <c r="S605" s="10">
        <f t="shared" ref="S605" si="933">SUM(S592:S604)</f>
        <v>0</v>
      </c>
      <c r="T605" s="10">
        <f t="shared" ref="T605" si="934">SUM(H605:S605)</f>
        <v>0</v>
      </c>
      <c r="U605" s="5"/>
      <c r="V605" s="327" t="s">
        <v>168</v>
      </c>
      <c r="X605" s="314"/>
      <c r="Y605" s="1"/>
      <c r="Z605" s="1"/>
      <c r="AA605" s="1"/>
      <c r="AB605" s="1"/>
      <c r="AC605" s="1"/>
      <c r="AD605" s="1"/>
      <c r="AE605" s="1"/>
      <c r="AF605" s="1"/>
      <c r="AG605" s="1"/>
      <c r="AH605" s="1"/>
      <c r="AI605" s="1"/>
      <c r="AJ605" s="1"/>
      <c r="AK605" s="1"/>
      <c r="AL605" s="1"/>
      <c r="AM605" s="1"/>
    </row>
    <row r="606" spans="2:39" x14ac:dyDescent="0.25">
      <c r="B606" s="29"/>
      <c r="G606" s="106" t="s">
        <v>112</v>
      </c>
      <c r="H606" s="10">
        <f>H605*$P$11</f>
        <v>0</v>
      </c>
      <c r="I606" s="10">
        <f t="shared" ref="I606" si="935">I605*$P$11</f>
        <v>0</v>
      </c>
      <c r="J606" s="10">
        <f t="shared" ref="J606" si="936">J605*$P$11</f>
        <v>0</v>
      </c>
      <c r="K606" s="10">
        <f t="shared" ref="K606" si="937">K605*$P$11</f>
        <v>0</v>
      </c>
      <c r="L606" s="10">
        <f t="shared" ref="L606" si="938">L605*$P$11</f>
        <v>0</v>
      </c>
      <c r="M606" s="10">
        <f t="shared" ref="M606" si="939">M605*$P$11</f>
        <v>0</v>
      </c>
      <c r="N606" s="10">
        <f t="shared" ref="N606" si="940">N605*$P$11</f>
        <v>0</v>
      </c>
      <c r="O606" s="10">
        <f t="shared" ref="O606" si="941">O605*$P$11</f>
        <v>0</v>
      </c>
      <c r="P606" s="10">
        <f t="shared" ref="P606" si="942">P605*$P$11</f>
        <v>0</v>
      </c>
      <c r="Q606" s="10">
        <f t="shared" ref="Q606" si="943">Q605*$P$11</f>
        <v>0</v>
      </c>
      <c r="R606" s="10">
        <f t="shared" ref="R606" si="944">R605*$P$11</f>
        <v>0</v>
      </c>
      <c r="S606" s="10">
        <f t="shared" ref="S606" si="945">S605*$P$11</f>
        <v>0</v>
      </c>
      <c r="T606" s="10">
        <f>SUM(H606:S606)</f>
        <v>0</v>
      </c>
      <c r="U606" s="5"/>
      <c r="V606" s="21">
        <f>'C Staff Rates &amp; Roles'!$L$16</f>
        <v>1800</v>
      </c>
      <c r="X606" s="314"/>
      <c r="Y606" s="1"/>
      <c r="Z606" s="1"/>
      <c r="AA606" s="1"/>
      <c r="AB606" s="1"/>
      <c r="AC606" s="1"/>
      <c r="AD606" s="1"/>
      <c r="AE606" s="1"/>
      <c r="AF606" s="1"/>
      <c r="AG606" s="1"/>
      <c r="AH606" s="1"/>
      <c r="AI606" s="1"/>
      <c r="AJ606" s="1"/>
      <c r="AK606" s="1"/>
      <c r="AL606" s="1"/>
      <c r="AM606" s="1"/>
    </row>
    <row r="607" spans="2:39" x14ac:dyDescent="0.25">
      <c r="B607" s="29"/>
      <c r="G607" s="100" t="s">
        <v>111</v>
      </c>
      <c r="H607" s="10">
        <f>H605*$Q$11</f>
        <v>0</v>
      </c>
      <c r="I607" s="10">
        <f t="shared" ref="I607:S607" si="946">I605*$Q$11</f>
        <v>0</v>
      </c>
      <c r="J607" s="10">
        <f t="shared" si="946"/>
        <v>0</v>
      </c>
      <c r="K607" s="10">
        <f t="shared" si="946"/>
        <v>0</v>
      </c>
      <c r="L607" s="10">
        <f t="shared" si="946"/>
        <v>0</v>
      </c>
      <c r="M607" s="10">
        <f t="shared" si="946"/>
        <v>0</v>
      </c>
      <c r="N607" s="10">
        <f t="shared" si="946"/>
        <v>0</v>
      </c>
      <c r="O607" s="10">
        <f t="shared" si="946"/>
        <v>0</v>
      </c>
      <c r="P607" s="10">
        <f t="shared" si="946"/>
        <v>0</v>
      </c>
      <c r="Q607" s="10">
        <f t="shared" si="946"/>
        <v>0</v>
      </c>
      <c r="R607" s="10">
        <f t="shared" si="946"/>
        <v>0</v>
      </c>
      <c r="S607" s="10">
        <f t="shared" si="946"/>
        <v>0</v>
      </c>
      <c r="T607" s="10">
        <f>SUM(H607:S607)</f>
        <v>0</v>
      </c>
      <c r="U607" s="5"/>
      <c r="X607" s="314"/>
      <c r="Y607" s="1"/>
      <c r="Z607" s="1"/>
      <c r="AA607" s="1"/>
      <c r="AB607" s="1"/>
      <c r="AC607" s="1"/>
      <c r="AD607" s="1"/>
      <c r="AE607" s="1"/>
      <c r="AF607" s="1"/>
      <c r="AG607" s="1"/>
      <c r="AH607" s="1"/>
      <c r="AI607" s="1"/>
      <c r="AJ607" s="1"/>
      <c r="AK607" s="1"/>
      <c r="AL607" s="1"/>
      <c r="AM607" s="1"/>
    </row>
    <row r="608" spans="2:39" x14ac:dyDescent="0.25">
      <c r="B608" s="29"/>
      <c r="G608" s="100" t="s">
        <v>118</v>
      </c>
      <c r="H608" s="10">
        <f>SUM(H605:H607)</f>
        <v>0</v>
      </c>
      <c r="I608" s="10">
        <f t="shared" ref="I608" si="947">SUM(I605:I607)</f>
        <v>0</v>
      </c>
      <c r="J608" s="10">
        <f t="shared" ref="J608" si="948">SUM(J605:J607)</f>
        <v>0</v>
      </c>
      <c r="K608" s="10">
        <f t="shared" ref="K608" si="949">SUM(K605:K607)</f>
        <v>0</v>
      </c>
      <c r="L608" s="10">
        <f t="shared" ref="L608" si="950">SUM(L605:L607)</f>
        <v>0</v>
      </c>
      <c r="M608" s="10">
        <f t="shared" ref="M608" si="951">SUM(M605:M607)</f>
        <v>0</v>
      </c>
      <c r="N608" s="10">
        <f t="shared" ref="N608" si="952">SUM(N605:N607)</f>
        <v>0</v>
      </c>
      <c r="O608" s="10">
        <f t="shared" ref="O608" si="953">SUM(O605:O607)</f>
        <v>0</v>
      </c>
      <c r="P608" s="10">
        <f t="shared" ref="P608" si="954">SUM(P605:P607)</f>
        <v>0</v>
      </c>
      <c r="Q608" s="10">
        <f t="shared" ref="Q608" si="955">SUM(Q605:Q607)</f>
        <v>0</v>
      </c>
      <c r="R608" s="10">
        <f t="shared" ref="R608" si="956">SUM(R605:R607)</f>
        <v>0</v>
      </c>
      <c r="S608" s="10">
        <f t="shared" ref="S608" si="957">SUM(S605:S607)</f>
        <v>0</v>
      </c>
      <c r="T608" s="104">
        <f>SUM(T605:T607)</f>
        <v>0</v>
      </c>
      <c r="U608" s="105"/>
      <c r="V608" s="141">
        <f>T608/V606</f>
        <v>0</v>
      </c>
      <c r="X608" s="314"/>
      <c r="Y608" s="1"/>
      <c r="Z608" s="1"/>
      <c r="AA608" s="1"/>
      <c r="AB608" s="1"/>
      <c r="AC608" s="1"/>
      <c r="AD608" s="1"/>
      <c r="AE608" s="1"/>
      <c r="AF608" s="1"/>
      <c r="AG608" s="1"/>
      <c r="AH608" s="1"/>
      <c r="AI608" s="1"/>
      <c r="AJ608" s="1"/>
      <c r="AK608" s="1"/>
      <c r="AL608" s="1"/>
      <c r="AM608" s="1"/>
    </row>
    <row r="609" spans="2:39" x14ac:dyDescent="0.25">
      <c r="B609" s="29"/>
      <c r="X609" s="314"/>
      <c r="Y609" s="1"/>
      <c r="Z609" s="1"/>
      <c r="AA609" s="1"/>
      <c r="AB609" s="1"/>
      <c r="AC609" s="1"/>
      <c r="AD609" s="1"/>
      <c r="AE609" s="1"/>
      <c r="AF609" s="1"/>
      <c r="AG609" s="1"/>
      <c r="AH609" s="1"/>
      <c r="AI609" s="1"/>
      <c r="AJ609" s="1"/>
      <c r="AK609" s="1"/>
      <c r="AL609" s="1"/>
      <c r="AM609" s="1"/>
    </row>
    <row r="610" spans="2:39" ht="18.75" x14ac:dyDescent="0.3">
      <c r="B610" s="29"/>
      <c r="E610" s="23" t="s">
        <v>44</v>
      </c>
      <c r="G610" s="101" t="s">
        <v>114</v>
      </c>
      <c r="I610" s="94" t="s">
        <v>109</v>
      </c>
      <c r="J610" s="112">
        <f>$O$11</f>
        <v>15</v>
      </c>
      <c r="K610" s="94"/>
      <c r="M610" s="94" t="s">
        <v>95</v>
      </c>
      <c r="N610" s="20">
        <f>$P$11</f>
        <v>0</v>
      </c>
      <c r="P610" t="s">
        <v>110</v>
      </c>
      <c r="R610" s="121">
        <f>$Q$11</f>
        <v>0</v>
      </c>
      <c r="X610" s="314"/>
      <c r="Y610" s="1"/>
      <c r="Z610" s="1"/>
      <c r="AA610" s="1"/>
      <c r="AB610" s="1"/>
      <c r="AC610" s="1"/>
      <c r="AD610" s="1"/>
      <c r="AE610" s="1"/>
      <c r="AF610" s="1"/>
      <c r="AG610" s="1"/>
      <c r="AH610" s="1"/>
      <c r="AI610" s="1"/>
      <c r="AJ610" s="1"/>
      <c r="AK610" s="1"/>
      <c r="AL610" s="1"/>
      <c r="AM610" s="1"/>
    </row>
    <row r="611" spans="2:39" x14ac:dyDescent="0.25">
      <c r="B611" s="29"/>
      <c r="C611" s="353" t="s">
        <v>123</v>
      </c>
      <c r="D611" s="362"/>
      <c r="E611" s="362"/>
      <c r="F611" s="362"/>
      <c r="G611" s="362"/>
      <c r="H611" s="109" t="s">
        <v>91</v>
      </c>
      <c r="I611" s="109" t="s">
        <v>92</v>
      </c>
      <c r="J611" s="109" t="s">
        <v>93</v>
      </c>
      <c r="K611" s="109" t="s">
        <v>94</v>
      </c>
      <c r="L611" s="109" t="s">
        <v>83</v>
      </c>
      <c r="M611" s="109" t="s">
        <v>84</v>
      </c>
      <c r="N611" s="109" t="s">
        <v>85</v>
      </c>
      <c r="O611" s="109" t="s">
        <v>86</v>
      </c>
      <c r="P611" s="109" t="s">
        <v>87</v>
      </c>
      <c r="Q611" s="109" t="s">
        <v>88</v>
      </c>
      <c r="R611" s="109" t="s">
        <v>89</v>
      </c>
      <c r="S611" s="109" t="s">
        <v>90</v>
      </c>
      <c r="T611" s="109" t="s">
        <v>3</v>
      </c>
      <c r="U611" s="136"/>
      <c r="X611" s="314"/>
      <c r="Y611" s="1"/>
      <c r="Z611" s="1"/>
      <c r="AA611" s="1"/>
      <c r="AB611" s="1"/>
      <c r="AC611" s="1"/>
      <c r="AD611" s="1"/>
      <c r="AE611" s="1"/>
      <c r="AF611" s="1"/>
      <c r="AG611" s="1"/>
      <c r="AH611" s="1"/>
      <c r="AI611" s="1"/>
      <c r="AJ611" s="1"/>
      <c r="AK611" s="1"/>
      <c r="AL611" s="1"/>
      <c r="AM611" s="1"/>
    </row>
    <row r="612" spans="2:39" x14ac:dyDescent="0.25">
      <c r="B612" s="29"/>
      <c r="C612" s="411" t="str">
        <f>C429</f>
        <v>&lt;Insert Module / Unit 1&gt;</v>
      </c>
      <c r="D612" s="346"/>
      <c r="E612" s="346"/>
      <c r="F612" s="346"/>
      <c r="G612" s="346"/>
      <c r="H612" s="107"/>
      <c r="I612" s="108"/>
      <c r="J612" s="108"/>
      <c r="K612" s="108"/>
      <c r="L612" s="108"/>
      <c r="M612" s="108"/>
      <c r="N612" s="108"/>
      <c r="O612" s="108"/>
      <c r="P612" s="108"/>
      <c r="Q612" s="108"/>
      <c r="R612" s="108"/>
      <c r="S612" s="108"/>
      <c r="T612" s="10">
        <f t="shared" ref="T612:T623" si="958">SUM(H612:S612)</f>
        <v>0</v>
      </c>
      <c r="U612" s="5"/>
      <c r="X612" s="314"/>
      <c r="Y612" s="1"/>
      <c r="Z612" s="1"/>
      <c r="AA612" s="1"/>
      <c r="AB612" s="1"/>
      <c r="AC612" s="1"/>
      <c r="AD612" s="1"/>
      <c r="AE612" s="1"/>
      <c r="AF612" s="1"/>
      <c r="AG612" s="1"/>
      <c r="AH612" s="1"/>
      <c r="AI612" s="1"/>
      <c r="AJ612" s="1"/>
      <c r="AK612" s="1"/>
      <c r="AL612" s="1"/>
      <c r="AM612" s="1"/>
    </row>
    <row r="613" spans="2:39" x14ac:dyDescent="0.25">
      <c r="B613" s="29"/>
      <c r="C613" s="411" t="str">
        <f t="shared" ref="C613:C623" si="959">C430</f>
        <v>&lt;Insert Module / Unit 2&gt;</v>
      </c>
      <c r="D613" s="346"/>
      <c r="E613" s="346"/>
      <c r="F613" s="346"/>
      <c r="G613" s="346"/>
      <c r="H613" s="107"/>
      <c r="I613" s="108"/>
      <c r="J613" s="108"/>
      <c r="K613" s="108"/>
      <c r="L613" s="108"/>
      <c r="M613" s="108"/>
      <c r="N613" s="108"/>
      <c r="O613" s="108"/>
      <c r="P613" s="108"/>
      <c r="Q613" s="108"/>
      <c r="R613" s="108"/>
      <c r="S613" s="108"/>
      <c r="T613" s="10">
        <f t="shared" si="958"/>
        <v>0</v>
      </c>
      <c r="U613" s="5"/>
      <c r="X613" s="314"/>
      <c r="Y613" s="1"/>
      <c r="Z613" s="1"/>
      <c r="AA613" s="1"/>
      <c r="AB613" s="1"/>
      <c r="AC613" s="1"/>
      <c r="AD613" s="1"/>
      <c r="AE613" s="1"/>
      <c r="AF613" s="1"/>
      <c r="AG613" s="1"/>
      <c r="AH613" s="1"/>
      <c r="AI613" s="1"/>
      <c r="AJ613" s="1"/>
      <c r="AK613" s="1"/>
      <c r="AL613" s="1"/>
      <c r="AM613" s="1"/>
    </row>
    <row r="614" spans="2:39" x14ac:dyDescent="0.25">
      <c r="B614" s="29"/>
      <c r="C614" s="411" t="str">
        <f t="shared" si="959"/>
        <v>&lt;Insert Module / Unit 3&gt;</v>
      </c>
      <c r="D614" s="346"/>
      <c r="E614" s="346"/>
      <c r="F614" s="346"/>
      <c r="G614" s="346"/>
      <c r="H614" s="107"/>
      <c r="I614" s="108"/>
      <c r="J614" s="108"/>
      <c r="K614" s="108"/>
      <c r="L614" s="108"/>
      <c r="M614" s="108"/>
      <c r="N614" s="108"/>
      <c r="O614" s="108"/>
      <c r="P614" s="108"/>
      <c r="Q614" s="108"/>
      <c r="R614" s="108"/>
      <c r="S614" s="108"/>
      <c r="T614" s="10">
        <f t="shared" si="958"/>
        <v>0</v>
      </c>
      <c r="U614" s="5"/>
      <c r="X614" s="314"/>
      <c r="Y614" s="1"/>
      <c r="Z614" s="1"/>
      <c r="AA614" s="1"/>
      <c r="AB614" s="1"/>
      <c r="AC614" s="1"/>
      <c r="AD614" s="1"/>
      <c r="AE614" s="1"/>
      <c r="AF614" s="1"/>
      <c r="AG614" s="1"/>
      <c r="AH614" s="1"/>
      <c r="AI614" s="1"/>
      <c r="AJ614" s="1"/>
      <c r="AK614" s="1"/>
      <c r="AL614" s="1"/>
      <c r="AM614" s="1"/>
    </row>
    <row r="615" spans="2:39" x14ac:dyDescent="0.25">
      <c r="B615" s="29"/>
      <c r="C615" s="411" t="str">
        <f t="shared" si="959"/>
        <v>&lt;Insert Module / Unit 4&gt;</v>
      </c>
      <c r="D615" s="346"/>
      <c r="E615" s="346"/>
      <c r="F615" s="346"/>
      <c r="G615" s="346"/>
      <c r="H615" s="107"/>
      <c r="I615" s="108"/>
      <c r="J615" s="107"/>
      <c r="K615" s="107"/>
      <c r="L615" s="108"/>
      <c r="M615" s="108"/>
      <c r="N615" s="108"/>
      <c r="O615" s="108"/>
      <c r="P615" s="108"/>
      <c r="Q615" s="108"/>
      <c r="R615" s="108"/>
      <c r="S615" s="108"/>
      <c r="T615" s="10">
        <f t="shared" si="958"/>
        <v>0</v>
      </c>
      <c r="U615" s="5"/>
      <c r="X615" s="314"/>
      <c r="Y615" s="1"/>
      <c r="Z615" s="1"/>
      <c r="AA615" s="1"/>
      <c r="AB615" s="1"/>
      <c r="AC615" s="1"/>
      <c r="AD615" s="1"/>
      <c r="AE615" s="1"/>
      <c r="AF615" s="1"/>
      <c r="AG615" s="1"/>
      <c r="AH615" s="1"/>
      <c r="AI615" s="1"/>
      <c r="AJ615" s="1"/>
      <c r="AK615" s="1"/>
      <c r="AL615" s="1"/>
      <c r="AM615" s="1"/>
    </row>
    <row r="616" spans="2:39" x14ac:dyDescent="0.25">
      <c r="B616" s="29"/>
      <c r="C616" s="411" t="str">
        <f t="shared" si="959"/>
        <v>&lt;Insert Module / Unit 5&gt;</v>
      </c>
      <c r="D616" s="346"/>
      <c r="E616" s="346"/>
      <c r="F616" s="346"/>
      <c r="G616" s="346"/>
      <c r="H616" s="107"/>
      <c r="I616" s="108"/>
      <c r="J616" s="107"/>
      <c r="K616" s="107"/>
      <c r="L616" s="108"/>
      <c r="M616" s="108"/>
      <c r="N616" s="108"/>
      <c r="O616" s="108"/>
      <c r="P616" s="108"/>
      <c r="Q616" s="108"/>
      <c r="R616" s="108"/>
      <c r="S616" s="108"/>
      <c r="T616" s="10">
        <f t="shared" si="958"/>
        <v>0</v>
      </c>
      <c r="U616" s="5"/>
      <c r="X616" s="314"/>
      <c r="Y616" s="1"/>
      <c r="Z616" s="1"/>
      <c r="AA616" s="1"/>
      <c r="AB616" s="1"/>
      <c r="AC616" s="1"/>
      <c r="AD616" s="1"/>
      <c r="AE616" s="1"/>
      <c r="AF616" s="1"/>
      <c r="AG616" s="1"/>
      <c r="AH616" s="1"/>
      <c r="AI616" s="1"/>
      <c r="AJ616" s="1"/>
      <c r="AK616" s="1"/>
      <c r="AL616" s="1"/>
      <c r="AM616" s="1"/>
    </row>
    <row r="617" spans="2:39" x14ac:dyDescent="0.25">
      <c r="B617" s="29"/>
      <c r="C617" s="411" t="str">
        <f t="shared" si="959"/>
        <v>&lt;Insert Module / Unit 6&gt;</v>
      </c>
      <c r="D617" s="346"/>
      <c r="E617" s="346"/>
      <c r="F617" s="346"/>
      <c r="G617" s="346"/>
      <c r="H617" s="107"/>
      <c r="I617" s="108"/>
      <c r="J617" s="107"/>
      <c r="K617" s="107"/>
      <c r="L617" s="108"/>
      <c r="M617" s="108"/>
      <c r="N617" s="108"/>
      <c r="O617" s="108"/>
      <c r="P617" s="108"/>
      <c r="Q617" s="108"/>
      <c r="R617" s="108"/>
      <c r="S617" s="108"/>
      <c r="T617" s="10">
        <f t="shared" si="958"/>
        <v>0</v>
      </c>
      <c r="U617" s="5"/>
      <c r="X617" s="314"/>
      <c r="Y617" s="1"/>
      <c r="Z617" s="1"/>
      <c r="AA617" s="1"/>
      <c r="AB617" s="1"/>
      <c r="AC617" s="1"/>
      <c r="AD617" s="1"/>
      <c r="AE617" s="1"/>
      <c r="AF617" s="1"/>
      <c r="AG617" s="1"/>
      <c r="AH617" s="1"/>
      <c r="AI617" s="1"/>
      <c r="AJ617" s="1"/>
      <c r="AK617" s="1"/>
      <c r="AL617" s="1"/>
      <c r="AM617" s="1"/>
    </row>
    <row r="618" spans="2:39" x14ac:dyDescent="0.25">
      <c r="B618" s="29"/>
      <c r="C618" s="411" t="str">
        <f t="shared" si="959"/>
        <v>&lt;Insert Module / Unit 7&gt;</v>
      </c>
      <c r="D618" s="346"/>
      <c r="E618" s="346"/>
      <c r="F618" s="346"/>
      <c r="G618" s="346"/>
      <c r="H618" s="107"/>
      <c r="I618" s="108"/>
      <c r="J618" s="108"/>
      <c r="K618" s="108"/>
      <c r="L618" s="108"/>
      <c r="M618" s="108"/>
      <c r="N618" s="107"/>
      <c r="O618" s="108"/>
      <c r="P618" s="108"/>
      <c r="Q618" s="108"/>
      <c r="R618" s="108"/>
      <c r="S618" s="108"/>
      <c r="T618" s="10">
        <f t="shared" si="958"/>
        <v>0</v>
      </c>
      <c r="U618" s="5"/>
      <c r="X618" s="314"/>
      <c r="Y618" s="1"/>
      <c r="Z618" s="1"/>
      <c r="AA618" s="1"/>
      <c r="AB618" s="1"/>
      <c r="AC618" s="1"/>
      <c r="AD618" s="1"/>
      <c r="AE618" s="1"/>
      <c r="AF618" s="1"/>
      <c r="AG618" s="1"/>
      <c r="AH618" s="1"/>
      <c r="AI618" s="1"/>
      <c r="AJ618" s="1"/>
      <c r="AK618" s="1"/>
      <c r="AL618" s="1"/>
      <c r="AM618" s="1"/>
    </row>
    <row r="619" spans="2:39" x14ac:dyDescent="0.25">
      <c r="B619" s="29"/>
      <c r="C619" s="411" t="str">
        <f t="shared" si="959"/>
        <v>&lt;Insert Module / Unit 8&gt;</v>
      </c>
      <c r="D619" s="346"/>
      <c r="E619" s="346"/>
      <c r="F619" s="346"/>
      <c r="G619" s="346"/>
      <c r="H619" s="107"/>
      <c r="I619" s="108"/>
      <c r="J619" s="108"/>
      <c r="K619" s="108"/>
      <c r="L619" s="108"/>
      <c r="M619" s="108"/>
      <c r="N619" s="107"/>
      <c r="O619" s="108"/>
      <c r="P619" s="108"/>
      <c r="Q619" s="108"/>
      <c r="R619" s="108"/>
      <c r="S619" s="108"/>
      <c r="T619" s="10">
        <f t="shared" si="958"/>
        <v>0</v>
      </c>
      <c r="U619" s="5"/>
      <c r="X619" s="314"/>
      <c r="Y619" s="1"/>
      <c r="Z619" s="1"/>
      <c r="AA619" s="1"/>
      <c r="AB619" s="1"/>
      <c r="AC619" s="1"/>
      <c r="AD619" s="1"/>
      <c r="AE619" s="1"/>
      <c r="AF619" s="1"/>
      <c r="AG619" s="1"/>
      <c r="AH619" s="1"/>
      <c r="AI619" s="1"/>
      <c r="AJ619" s="1"/>
      <c r="AK619" s="1"/>
      <c r="AL619" s="1"/>
      <c r="AM619" s="1"/>
    </row>
    <row r="620" spans="2:39" x14ac:dyDescent="0.25">
      <c r="B620" s="29"/>
      <c r="C620" s="411" t="str">
        <f t="shared" si="959"/>
        <v>&lt;Insert Module / Unit 9&gt;</v>
      </c>
      <c r="D620" s="346"/>
      <c r="E620" s="346"/>
      <c r="F620" s="346"/>
      <c r="G620" s="346"/>
      <c r="H620" s="107"/>
      <c r="I620" s="108"/>
      <c r="J620" s="108"/>
      <c r="K620" s="108"/>
      <c r="L620" s="108"/>
      <c r="M620" s="108"/>
      <c r="N620" s="107"/>
      <c r="O620" s="108"/>
      <c r="P620" s="108"/>
      <c r="Q620" s="108"/>
      <c r="R620" s="108"/>
      <c r="S620" s="108"/>
      <c r="T620" s="10">
        <f t="shared" si="958"/>
        <v>0</v>
      </c>
      <c r="U620" s="5"/>
      <c r="X620" s="314"/>
      <c r="Y620" s="1"/>
      <c r="Z620" s="1"/>
      <c r="AA620" s="1"/>
      <c r="AB620" s="1"/>
      <c r="AC620" s="1"/>
      <c r="AD620" s="1"/>
      <c r="AE620" s="1"/>
      <c r="AF620" s="1"/>
      <c r="AG620" s="1"/>
      <c r="AH620" s="1"/>
      <c r="AI620" s="1"/>
      <c r="AJ620" s="1"/>
      <c r="AK620" s="1"/>
      <c r="AL620" s="1"/>
      <c r="AM620" s="1"/>
    </row>
    <row r="621" spans="2:39" x14ac:dyDescent="0.25">
      <c r="B621" s="29"/>
      <c r="C621" s="411" t="str">
        <f t="shared" si="959"/>
        <v>&lt;Insert Module / Unit 10&gt;</v>
      </c>
      <c r="D621" s="346"/>
      <c r="E621" s="346"/>
      <c r="F621" s="346"/>
      <c r="G621" s="346"/>
      <c r="H621" s="107"/>
      <c r="I621" s="108"/>
      <c r="J621" s="108"/>
      <c r="K621" s="108"/>
      <c r="L621" s="108"/>
      <c r="M621" s="108"/>
      <c r="N621" s="108"/>
      <c r="O621" s="108"/>
      <c r="P621" s="108"/>
      <c r="Q621" s="108"/>
      <c r="R621" s="108"/>
      <c r="S621" s="108"/>
      <c r="T621" s="10">
        <f t="shared" si="958"/>
        <v>0</v>
      </c>
      <c r="U621" s="5"/>
      <c r="X621" s="314"/>
      <c r="Y621" s="1"/>
      <c r="Z621" s="1"/>
      <c r="AA621" s="1"/>
      <c r="AB621" s="1"/>
      <c r="AC621" s="1"/>
      <c r="AD621" s="1"/>
      <c r="AE621" s="1"/>
      <c r="AF621" s="1"/>
      <c r="AG621" s="1"/>
      <c r="AH621" s="1"/>
      <c r="AI621" s="1"/>
      <c r="AJ621" s="1"/>
      <c r="AK621" s="1"/>
      <c r="AL621" s="1"/>
      <c r="AM621" s="1"/>
    </row>
    <row r="622" spans="2:39" x14ac:dyDescent="0.25">
      <c r="B622" s="29"/>
      <c r="C622" s="411" t="str">
        <f t="shared" si="959"/>
        <v>&lt;Insert Module / Unit 11&gt;</v>
      </c>
      <c r="D622" s="346"/>
      <c r="E622" s="346"/>
      <c r="F622" s="346"/>
      <c r="G622" s="346"/>
      <c r="H622" s="107"/>
      <c r="I622" s="108"/>
      <c r="J622" s="108"/>
      <c r="K622" s="108"/>
      <c r="L622" s="108"/>
      <c r="M622" s="108"/>
      <c r="N622" s="108"/>
      <c r="O622" s="108"/>
      <c r="P622" s="108"/>
      <c r="Q622" s="108"/>
      <c r="R622" s="108"/>
      <c r="S622" s="108"/>
      <c r="T622" s="10">
        <f t="shared" si="958"/>
        <v>0</v>
      </c>
      <c r="U622" s="5"/>
      <c r="X622" s="314"/>
      <c r="Y622" s="1"/>
      <c r="Z622" s="1"/>
      <c r="AA622" s="1"/>
      <c r="AB622" s="1"/>
      <c r="AC622" s="1"/>
      <c r="AD622" s="1"/>
      <c r="AE622" s="1"/>
      <c r="AF622" s="1"/>
      <c r="AG622" s="1"/>
      <c r="AH622" s="1"/>
      <c r="AI622" s="1"/>
      <c r="AJ622" s="1"/>
      <c r="AK622" s="1"/>
      <c r="AL622" s="1"/>
      <c r="AM622" s="1"/>
    </row>
    <row r="623" spans="2:39" x14ac:dyDescent="0.25">
      <c r="B623" s="29"/>
      <c r="C623" s="411" t="str">
        <f t="shared" si="959"/>
        <v>&lt;Insert Module / Unit 12&gt;</v>
      </c>
      <c r="D623" s="346"/>
      <c r="E623" s="346"/>
      <c r="F623" s="346"/>
      <c r="G623" s="346"/>
      <c r="H623" s="107"/>
      <c r="I623" s="108"/>
      <c r="J623" s="108"/>
      <c r="K623" s="108"/>
      <c r="L623" s="108"/>
      <c r="M623" s="108"/>
      <c r="N623" s="108"/>
      <c r="O623" s="108"/>
      <c r="P623" s="108"/>
      <c r="Q623" s="108"/>
      <c r="R623" s="108"/>
      <c r="S623" s="108"/>
      <c r="T623" s="10">
        <f t="shared" si="958"/>
        <v>0</v>
      </c>
      <c r="U623" s="5"/>
      <c r="X623" s="314"/>
      <c r="Y623" s="1"/>
      <c r="Z623" s="1"/>
      <c r="AA623" s="1"/>
      <c r="AB623" s="1"/>
      <c r="AC623" s="1"/>
      <c r="AD623" s="1"/>
      <c r="AE623" s="1"/>
      <c r="AF623" s="1"/>
      <c r="AG623" s="1"/>
      <c r="AH623" s="1"/>
      <c r="AI623" s="1"/>
      <c r="AJ623" s="1"/>
      <c r="AK623" s="1"/>
      <c r="AL623" s="1"/>
      <c r="AM623" s="1"/>
    </row>
    <row r="624" spans="2:39" x14ac:dyDescent="0.25">
      <c r="B624" s="29"/>
      <c r="H624" s="5"/>
      <c r="T624" s="5"/>
      <c r="U624" s="5"/>
      <c r="V624" s="326" t="s">
        <v>167</v>
      </c>
      <c r="X624" s="314"/>
      <c r="Y624" s="1"/>
      <c r="Z624" s="1"/>
      <c r="AA624" s="1"/>
      <c r="AB624" s="1"/>
      <c r="AC624" s="1"/>
      <c r="AD624" s="1"/>
      <c r="AE624" s="1"/>
      <c r="AF624" s="1"/>
      <c r="AG624" s="1"/>
      <c r="AH624" s="1"/>
      <c r="AI624" s="1"/>
      <c r="AJ624" s="1"/>
      <c r="AK624" s="1"/>
      <c r="AL624" s="1"/>
      <c r="AM624" s="1"/>
    </row>
    <row r="625" spans="2:39" x14ac:dyDescent="0.25">
      <c r="B625" s="29"/>
      <c r="G625" s="100" t="s">
        <v>105</v>
      </c>
      <c r="H625" s="10">
        <f>SUM(H612:H624)</f>
        <v>0</v>
      </c>
      <c r="I625" s="10">
        <f t="shared" ref="I625" si="960">SUM(I612:I624)</f>
        <v>0</v>
      </c>
      <c r="J625" s="10">
        <f t="shared" ref="J625" si="961">SUM(J612:J624)</f>
        <v>0</v>
      </c>
      <c r="K625" s="10">
        <f t="shared" ref="K625" si="962">SUM(K612:K624)</f>
        <v>0</v>
      </c>
      <c r="L625" s="10">
        <f t="shared" ref="L625" si="963">SUM(L612:L624)</f>
        <v>0</v>
      </c>
      <c r="M625" s="10">
        <f t="shared" ref="M625" si="964">SUM(M612:M624)</f>
        <v>0</v>
      </c>
      <c r="N625" s="10">
        <f t="shared" ref="N625" si="965">SUM(N612:N624)</f>
        <v>0</v>
      </c>
      <c r="O625" s="10">
        <f t="shared" ref="O625" si="966">SUM(O612:O624)</f>
        <v>0</v>
      </c>
      <c r="P625" s="10">
        <f t="shared" ref="P625" si="967">SUM(P612:P624)</f>
        <v>0</v>
      </c>
      <c r="Q625" s="10">
        <f t="shared" ref="Q625" si="968">SUM(Q612:Q624)</f>
        <v>0</v>
      </c>
      <c r="R625" s="10">
        <f t="shared" ref="R625" si="969">SUM(R612:R624)</f>
        <v>0</v>
      </c>
      <c r="S625" s="10">
        <f t="shared" ref="S625" si="970">SUM(S612:S624)</f>
        <v>0</v>
      </c>
      <c r="T625" s="10">
        <f t="shared" ref="T625" si="971">SUM(H625:S625)</f>
        <v>0</v>
      </c>
      <c r="U625" s="5"/>
      <c r="V625" s="327" t="s">
        <v>168</v>
      </c>
      <c r="X625" s="314"/>
      <c r="Y625" s="1"/>
      <c r="Z625" s="1"/>
      <c r="AA625" s="1"/>
      <c r="AB625" s="1"/>
      <c r="AC625" s="1"/>
      <c r="AD625" s="1"/>
      <c r="AE625" s="1"/>
      <c r="AF625" s="1"/>
      <c r="AG625" s="1"/>
      <c r="AH625" s="1"/>
      <c r="AI625" s="1"/>
      <c r="AJ625" s="1"/>
      <c r="AK625" s="1"/>
      <c r="AL625" s="1"/>
      <c r="AM625" s="1"/>
    </row>
    <row r="626" spans="2:39" x14ac:dyDescent="0.25">
      <c r="B626" s="29"/>
      <c r="G626" s="106" t="s">
        <v>112</v>
      </c>
      <c r="H626" s="10">
        <f>H625*$P$11</f>
        <v>0</v>
      </c>
      <c r="I626" s="10">
        <f t="shared" ref="I626" si="972">I625*$P$11</f>
        <v>0</v>
      </c>
      <c r="J626" s="10">
        <f t="shared" ref="J626" si="973">J625*$P$11</f>
        <v>0</v>
      </c>
      <c r="K626" s="10">
        <f t="shared" ref="K626" si="974">K625*$P$11</f>
        <v>0</v>
      </c>
      <c r="L626" s="10">
        <f t="shared" ref="L626" si="975">L625*$P$11</f>
        <v>0</v>
      </c>
      <c r="M626" s="10">
        <f t="shared" ref="M626" si="976">M625*$P$11</f>
        <v>0</v>
      </c>
      <c r="N626" s="10">
        <f t="shared" ref="N626" si="977">N625*$P$11</f>
        <v>0</v>
      </c>
      <c r="O626" s="10">
        <f t="shared" ref="O626" si="978">O625*$P$11</f>
        <v>0</v>
      </c>
      <c r="P626" s="10">
        <f t="shared" ref="P626" si="979">P625*$P$11</f>
        <v>0</v>
      </c>
      <c r="Q626" s="10">
        <f t="shared" ref="Q626" si="980">Q625*$P$11</f>
        <v>0</v>
      </c>
      <c r="R626" s="10">
        <f t="shared" ref="R626" si="981">R625*$P$11</f>
        <v>0</v>
      </c>
      <c r="S626" s="10">
        <f t="shared" ref="S626" si="982">S625*$P$11</f>
        <v>0</v>
      </c>
      <c r="T626" s="10">
        <f>SUM(H626:S626)</f>
        <v>0</v>
      </c>
      <c r="U626" s="5"/>
      <c r="V626" s="21">
        <f>'C Staff Rates &amp; Roles'!$L$16</f>
        <v>1800</v>
      </c>
      <c r="X626" s="314"/>
      <c r="Y626" s="1"/>
      <c r="Z626" s="1"/>
      <c r="AA626" s="1"/>
      <c r="AB626" s="1"/>
      <c r="AC626" s="1"/>
      <c r="AD626" s="1"/>
      <c r="AE626" s="1"/>
      <c r="AF626" s="1"/>
      <c r="AG626" s="1"/>
      <c r="AH626" s="1"/>
      <c r="AI626" s="1"/>
      <c r="AJ626" s="1"/>
      <c r="AK626" s="1"/>
      <c r="AL626" s="1"/>
      <c r="AM626" s="1"/>
    </row>
    <row r="627" spans="2:39" x14ac:dyDescent="0.25">
      <c r="B627" s="29"/>
      <c r="G627" s="100" t="s">
        <v>111</v>
      </c>
      <c r="H627" s="10">
        <f>H625*$Q$11</f>
        <v>0</v>
      </c>
      <c r="I627" s="10">
        <f t="shared" ref="I627:S627" si="983">I625*$Q$11</f>
        <v>0</v>
      </c>
      <c r="J627" s="10">
        <f t="shared" si="983"/>
        <v>0</v>
      </c>
      <c r="K627" s="10">
        <f t="shared" si="983"/>
        <v>0</v>
      </c>
      <c r="L627" s="10">
        <f t="shared" si="983"/>
        <v>0</v>
      </c>
      <c r="M627" s="10">
        <f t="shared" si="983"/>
        <v>0</v>
      </c>
      <c r="N627" s="10">
        <f t="shared" si="983"/>
        <v>0</v>
      </c>
      <c r="O627" s="10">
        <f t="shared" si="983"/>
        <v>0</v>
      </c>
      <c r="P627" s="10">
        <f t="shared" si="983"/>
        <v>0</v>
      </c>
      <c r="Q627" s="10">
        <f t="shared" si="983"/>
        <v>0</v>
      </c>
      <c r="R627" s="10">
        <f t="shared" si="983"/>
        <v>0</v>
      </c>
      <c r="S627" s="10">
        <f t="shared" si="983"/>
        <v>0</v>
      </c>
      <c r="T627" s="10">
        <f>SUM(H627:S627)</f>
        <v>0</v>
      </c>
      <c r="U627" s="5"/>
      <c r="X627" s="314"/>
      <c r="Y627" s="1"/>
      <c r="Z627" s="1"/>
      <c r="AA627" s="1"/>
      <c r="AB627" s="1"/>
      <c r="AC627" s="1"/>
      <c r="AD627" s="1"/>
      <c r="AE627" s="1"/>
      <c r="AF627" s="1"/>
      <c r="AG627" s="1"/>
      <c r="AH627" s="1"/>
      <c r="AI627" s="1"/>
      <c r="AJ627" s="1"/>
      <c r="AK627" s="1"/>
      <c r="AL627" s="1"/>
      <c r="AM627" s="1"/>
    </row>
    <row r="628" spans="2:39" x14ac:dyDescent="0.25">
      <c r="B628" s="29"/>
      <c r="G628" s="100" t="s">
        <v>119</v>
      </c>
      <c r="H628" s="10">
        <f>SUM(H625:H627)</f>
        <v>0</v>
      </c>
      <c r="I628" s="10">
        <f t="shared" ref="I628" si="984">SUM(I625:I627)</f>
        <v>0</v>
      </c>
      <c r="J628" s="10">
        <f t="shared" ref="J628" si="985">SUM(J625:J627)</f>
        <v>0</v>
      </c>
      <c r="K628" s="10">
        <f t="shared" ref="K628" si="986">SUM(K625:K627)</f>
        <v>0</v>
      </c>
      <c r="L628" s="10">
        <f t="shared" ref="L628" si="987">SUM(L625:L627)</f>
        <v>0</v>
      </c>
      <c r="M628" s="10">
        <f t="shared" ref="M628" si="988">SUM(M625:M627)</f>
        <v>0</v>
      </c>
      <c r="N628" s="10">
        <f t="shared" ref="N628" si="989">SUM(N625:N627)</f>
        <v>0</v>
      </c>
      <c r="O628" s="10">
        <f t="shared" ref="O628" si="990">SUM(O625:O627)</f>
        <v>0</v>
      </c>
      <c r="P628" s="10">
        <f t="shared" ref="P628" si="991">SUM(P625:P627)</f>
        <v>0</v>
      </c>
      <c r="Q628" s="10">
        <f t="shared" ref="Q628" si="992">SUM(Q625:Q627)</f>
        <v>0</v>
      </c>
      <c r="R628" s="10">
        <f t="shared" ref="R628" si="993">SUM(R625:R627)</f>
        <v>0</v>
      </c>
      <c r="S628" s="10">
        <f t="shared" ref="S628" si="994">SUM(S625:S627)</f>
        <v>0</v>
      </c>
      <c r="T628" s="104">
        <f>SUM(T625:T627)</f>
        <v>0</v>
      </c>
      <c r="U628" s="105"/>
      <c r="V628" s="141">
        <f>T628/V626</f>
        <v>0</v>
      </c>
      <c r="X628" s="314"/>
      <c r="Y628" s="1"/>
      <c r="Z628" s="1"/>
      <c r="AA628" s="1"/>
      <c r="AB628" s="1"/>
      <c r="AC628" s="1"/>
      <c r="AD628" s="1"/>
      <c r="AE628" s="1"/>
      <c r="AF628" s="1"/>
      <c r="AG628" s="1"/>
      <c r="AH628" s="1"/>
      <c r="AI628" s="1"/>
      <c r="AJ628" s="1"/>
      <c r="AK628" s="1"/>
      <c r="AL628" s="1"/>
      <c r="AM628" s="1"/>
    </row>
    <row r="629" spans="2:39" x14ac:dyDescent="0.25">
      <c r="B629" s="29"/>
      <c r="X629" s="314"/>
      <c r="Y629" s="1"/>
      <c r="Z629" s="1"/>
      <c r="AA629" s="1"/>
      <c r="AB629" s="1"/>
      <c r="AC629" s="1"/>
      <c r="AD629" s="1"/>
      <c r="AE629" s="1"/>
      <c r="AF629" s="1"/>
      <c r="AG629" s="1"/>
      <c r="AH629" s="1"/>
      <c r="AI629" s="1"/>
      <c r="AJ629" s="1"/>
      <c r="AK629" s="1"/>
      <c r="AL629" s="1"/>
      <c r="AM629" s="1"/>
    </row>
    <row r="630" spans="2:39" ht="18.75" x14ac:dyDescent="0.3">
      <c r="B630" s="29"/>
      <c r="E630" s="23" t="s">
        <v>45</v>
      </c>
      <c r="G630" s="101" t="s">
        <v>115</v>
      </c>
      <c r="I630" s="94" t="s">
        <v>109</v>
      </c>
      <c r="J630" s="112">
        <f>$O$11</f>
        <v>15</v>
      </c>
      <c r="K630" s="94"/>
      <c r="M630" s="94" t="s">
        <v>95</v>
      </c>
      <c r="N630" s="20">
        <f>$P$11</f>
        <v>0</v>
      </c>
      <c r="P630" t="s">
        <v>110</v>
      </c>
      <c r="R630" s="121">
        <f>$Q$11</f>
        <v>0</v>
      </c>
      <c r="X630" s="314"/>
      <c r="Y630" s="1"/>
      <c r="Z630" s="1"/>
      <c r="AA630" s="1"/>
      <c r="AB630" s="1"/>
      <c r="AC630" s="1"/>
      <c r="AD630" s="1"/>
      <c r="AE630" s="1"/>
      <c r="AF630" s="1"/>
      <c r="AG630" s="1"/>
      <c r="AH630" s="1"/>
      <c r="AI630" s="1"/>
      <c r="AJ630" s="1"/>
      <c r="AK630" s="1"/>
      <c r="AL630" s="1"/>
      <c r="AM630" s="1"/>
    </row>
    <row r="631" spans="2:39" x14ac:dyDescent="0.25">
      <c r="B631" s="29"/>
      <c r="C631" s="353" t="s">
        <v>123</v>
      </c>
      <c r="D631" s="362"/>
      <c r="E631" s="362"/>
      <c r="F631" s="362"/>
      <c r="G631" s="362"/>
      <c r="H631" s="109" t="s">
        <v>91</v>
      </c>
      <c r="I631" s="109" t="s">
        <v>92</v>
      </c>
      <c r="J631" s="109" t="s">
        <v>93</v>
      </c>
      <c r="K631" s="109" t="s">
        <v>94</v>
      </c>
      <c r="L631" s="109" t="s">
        <v>83</v>
      </c>
      <c r="M631" s="109" t="s">
        <v>84</v>
      </c>
      <c r="N631" s="109" t="s">
        <v>85</v>
      </c>
      <c r="O631" s="109" t="s">
        <v>86</v>
      </c>
      <c r="P631" s="109" t="s">
        <v>87</v>
      </c>
      <c r="Q631" s="109" t="s">
        <v>88</v>
      </c>
      <c r="R631" s="109" t="s">
        <v>89</v>
      </c>
      <c r="S631" s="109" t="s">
        <v>90</v>
      </c>
      <c r="T631" s="109" t="s">
        <v>3</v>
      </c>
      <c r="U631" s="136"/>
      <c r="X631" s="314"/>
      <c r="Y631" s="1"/>
      <c r="Z631" s="1"/>
      <c r="AA631" s="1"/>
      <c r="AB631" s="1"/>
      <c r="AC631" s="1"/>
      <c r="AD631" s="1"/>
      <c r="AE631" s="1"/>
      <c r="AF631" s="1"/>
      <c r="AG631" s="1"/>
      <c r="AH631" s="1"/>
      <c r="AI631" s="1"/>
      <c r="AJ631" s="1"/>
      <c r="AK631" s="1"/>
      <c r="AL631" s="1"/>
      <c r="AM631" s="1"/>
    </row>
    <row r="632" spans="2:39" x14ac:dyDescent="0.25">
      <c r="B632" s="29"/>
      <c r="C632" s="411" t="str">
        <f>C449</f>
        <v>&lt;Insert Module / Unit 1&gt;</v>
      </c>
      <c r="D632" s="346"/>
      <c r="E632" s="346"/>
      <c r="F632" s="346"/>
      <c r="G632" s="346"/>
      <c r="H632" s="107"/>
      <c r="I632" s="108"/>
      <c r="J632" s="108"/>
      <c r="K632" s="108"/>
      <c r="L632" s="108"/>
      <c r="M632" s="108"/>
      <c r="N632" s="108"/>
      <c r="O632" s="108"/>
      <c r="P632" s="108"/>
      <c r="Q632" s="108"/>
      <c r="R632" s="108"/>
      <c r="S632" s="108"/>
      <c r="T632" s="10">
        <f t="shared" ref="T632:T643" si="995">SUM(H632:S632)</f>
        <v>0</v>
      </c>
      <c r="U632" s="5"/>
      <c r="X632" s="314"/>
      <c r="Y632" s="1"/>
      <c r="Z632" s="1"/>
      <c r="AA632" s="1"/>
      <c r="AB632" s="1"/>
      <c r="AC632" s="1"/>
      <c r="AD632" s="1"/>
      <c r="AE632" s="1"/>
      <c r="AF632" s="1"/>
      <c r="AG632" s="1"/>
      <c r="AH632" s="1"/>
      <c r="AI632" s="1"/>
      <c r="AJ632" s="1"/>
      <c r="AK632" s="1"/>
      <c r="AL632" s="1"/>
      <c r="AM632" s="1"/>
    </row>
    <row r="633" spans="2:39" x14ac:dyDescent="0.25">
      <c r="B633" s="29"/>
      <c r="C633" s="411" t="s">
        <v>72</v>
      </c>
      <c r="D633" s="346"/>
      <c r="E633" s="346"/>
      <c r="F633" s="346"/>
      <c r="G633" s="346"/>
      <c r="H633" s="107"/>
      <c r="I633" s="108"/>
      <c r="J633" s="108"/>
      <c r="K633" s="108"/>
      <c r="L633" s="108"/>
      <c r="M633" s="108"/>
      <c r="N633" s="108"/>
      <c r="O633" s="108"/>
      <c r="P633" s="108"/>
      <c r="Q633" s="108"/>
      <c r="R633" s="108"/>
      <c r="S633" s="108"/>
      <c r="T633" s="10">
        <f t="shared" si="995"/>
        <v>0</v>
      </c>
      <c r="U633" s="5"/>
      <c r="X633" s="314"/>
      <c r="Y633" s="1"/>
      <c r="Z633" s="1"/>
      <c r="AA633" s="1"/>
      <c r="AB633" s="1"/>
      <c r="AC633" s="1"/>
      <c r="AD633" s="1"/>
      <c r="AE633" s="1"/>
      <c r="AF633" s="1"/>
      <c r="AG633" s="1"/>
      <c r="AH633" s="1"/>
      <c r="AI633" s="1"/>
      <c r="AJ633" s="1"/>
      <c r="AK633" s="1"/>
      <c r="AL633" s="1"/>
      <c r="AM633" s="1"/>
    </row>
    <row r="634" spans="2:39" x14ac:dyDescent="0.25">
      <c r="B634" s="29"/>
      <c r="C634" s="411" t="s">
        <v>73</v>
      </c>
      <c r="D634" s="346"/>
      <c r="E634" s="346"/>
      <c r="F634" s="346"/>
      <c r="G634" s="346"/>
      <c r="H634" s="107"/>
      <c r="I634" s="108"/>
      <c r="J634" s="108"/>
      <c r="K634" s="108"/>
      <c r="L634" s="108"/>
      <c r="M634" s="108"/>
      <c r="N634" s="108"/>
      <c r="O634" s="108"/>
      <c r="P634" s="108"/>
      <c r="Q634" s="108"/>
      <c r="R634" s="108"/>
      <c r="S634" s="108"/>
      <c r="T634" s="10">
        <f t="shared" si="995"/>
        <v>0</v>
      </c>
      <c r="U634" s="5"/>
      <c r="X634" s="314"/>
      <c r="Y634" s="1"/>
      <c r="Z634" s="1"/>
      <c r="AA634" s="1"/>
      <c r="AB634" s="1"/>
      <c r="AC634" s="1"/>
      <c r="AD634" s="1"/>
      <c r="AE634" s="1"/>
      <c r="AF634" s="1"/>
      <c r="AG634" s="1"/>
      <c r="AH634" s="1"/>
      <c r="AI634" s="1"/>
      <c r="AJ634" s="1"/>
      <c r="AK634" s="1"/>
      <c r="AL634" s="1"/>
      <c r="AM634" s="1"/>
    </row>
    <row r="635" spans="2:39" x14ac:dyDescent="0.25">
      <c r="B635" s="29"/>
      <c r="C635" s="411" t="s">
        <v>74</v>
      </c>
      <c r="D635" s="346"/>
      <c r="E635" s="346"/>
      <c r="F635" s="346"/>
      <c r="G635" s="346"/>
      <c r="H635" s="107"/>
      <c r="I635" s="108"/>
      <c r="J635" s="108"/>
      <c r="K635" s="108"/>
      <c r="L635" s="108"/>
      <c r="M635" s="108"/>
      <c r="N635" s="108"/>
      <c r="O635" s="108"/>
      <c r="P635" s="108"/>
      <c r="Q635" s="108"/>
      <c r="R635" s="108"/>
      <c r="S635" s="108"/>
      <c r="T635" s="10">
        <f t="shared" si="995"/>
        <v>0</v>
      </c>
      <c r="U635" s="5"/>
      <c r="X635" s="314"/>
      <c r="Y635" s="1"/>
      <c r="Z635" s="1"/>
      <c r="AA635" s="1"/>
      <c r="AB635" s="1"/>
      <c r="AC635" s="1"/>
      <c r="AD635" s="1"/>
      <c r="AE635" s="1"/>
      <c r="AF635" s="1"/>
      <c r="AG635" s="1"/>
      <c r="AH635" s="1"/>
      <c r="AI635" s="1"/>
      <c r="AJ635" s="1"/>
      <c r="AK635" s="1"/>
      <c r="AL635" s="1"/>
      <c r="AM635" s="1"/>
    </row>
    <row r="636" spans="2:39" x14ac:dyDescent="0.25">
      <c r="B636" s="29"/>
      <c r="C636" s="411" t="s">
        <v>75</v>
      </c>
      <c r="D636" s="346"/>
      <c r="E636" s="346"/>
      <c r="F636" s="346"/>
      <c r="G636" s="346"/>
      <c r="H636" s="107"/>
      <c r="I636" s="108"/>
      <c r="J636" s="108"/>
      <c r="K636" s="108"/>
      <c r="L636" s="108"/>
      <c r="M636" s="108"/>
      <c r="N636" s="108"/>
      <c r="O636" s="108"/>
      <c r="P636" s="108"/>
      <c r="Q636" s="108"/>
      <c r="R636" s="108"/>
      <c r="S636" s="108"/>
      <c r="T636" s="10">
        <f t="shared" si="995"/>
        <v>0</v>
      </c>
      <c r="U636" s="5"/>
      <c r="X636" s="314"/>
      <c r="Y636" s="1"/>
      <c r="Z636" s="1"/>
      <c r="AA636" s="1"/>
      <c r="AB636" s="1"/>
      <c r="AC636" s="1"/>
      <c r="AD636" s="1"/>
      <c r="AE636" s="1"/>
      <c r="AF636" s="1"/>
      <c r="AG636" s="1"/>
      <c r="AH636" s="1"/>
      <c r="AI636" s="1"/>
      <c r="AJ636" s="1"/>
      <c r="AK636" s="1"/>
      <c r="AL636" s="1"/>
      <c r="AM636" s="1"/>
    </row>
    <row r="637" spans="2:39" x14ac:dyDescent="0.25">
      <c r="B637" s="29"/>
      <c r="C637" s="411" t="s">
        <v>76</v>
      </c>
      <c r="D637" s="346"/>
      <c r="E637" s="346"/>
      <c r="F637" s="346"/>
      <c r="G637" s="346"/>
      <c r="H637" s="107"/>
      <c r="I637" s="108"/>
      <c r="J637" s="108"/>
      <c r="K637" s="108"/>
      <c r="L637" s="108"/>
      <c r="M637" s="108"/>
      <c r="N637" s="108"/>
      <c r="O637" s="108"/>
      <c r="P637" s="108"/>
      <c r="Q637" s="108"/>
      <c r="R637" s="108"/>
      <c r="S637" s="108"/>
      <c r="T637" s="10">
        <f t="shared" si="995"/>
        <v>0</v>
      </c>
      <c r="U637" s="5"/>
      <c r="X637" s="314"/>
      <c r="Y637" s="1"/>
      <c r="Z637" s="1"/>
      <c r="AA637" s="1"/>
      <c r="AB637" s="1"/>
      <c r="AC637" s="1"/>
      <c r="AD637" s="1"/>
      <c r="AE637" s="1"/>
      <c r="AF637" s="1"/>
      <c r="AG637" s="1"/>
      <c r="AH637" s="1"/>
      <c r="AI637" s="1"/>
      <c r="AJ637" s="1"/>
      <c r="AK637" s="1"/>
      <c r="AL637" s="1"/>
      <c r="AM637" s="1"/>
    </row>
    <row r="638" spans="2:39" x14ac:dyDescent="0.25">
      <c r="B638" s="29"/>
      <c r="C638" s="411" t="s">
        <v>77</v>
      </c>
      <c r="D638" s="346"/>
      <c r="E638" s="346"/>
      <c r="F638" s="346"/>
      <c r="G638" s="346"/>
      <c r="H638" s="107"/>
      <c r="I638" s="108"/>
      <c r="J638" s="108"/>
      <c r="K638" s="108"/>
      <c r="L638" s="108"/>
      <c r="M638" s="108"/>
      <c r="N638" s="108"/>
      <c r="O638" s="108"/>
      <c r="P638" s="108"/>
      <c r="Q638" s="108"/>
      <c r="R638" s="108"/>
      <c r="S638" s="108"/>
      <c r="T638" s="10">
        <f t="shared" si="995"/>
        <v>0</v>
      </c>
      <c r="U638" s="5"/>
      <c r="X638" s="314"/>
      <c r="Y638" s="1"/>
      <c r="Z638" s="1"/>
      <c r="AA638" s="1"/>
      <c r="AB638" s="1"/>
      <c r="AC638" s="1"/>
      <c r="AD638" s="1"/>
      <c r="AE638" s="1"/>
      <c r="AF638" s="1"/>
      <c r="AG638" s="1"/>
      <c r="AH638" s="1"/>
      <c r="AI638" s="1"/>
      <c r="AJ638" s="1"/>
      <c r="AK638" s="1"/>
      <c r="AL638" s="1"/>
      <c r="AM638" s="1"/>
    </row>
    <row r="639" spans="2:39" x14ac:dyDescent="0.25">
      <c r="B639" s="29"/>
      <c r="C639" s="411" t="s">
        <v>78</v>
      </c>
      <c r="D639" s="346"/>
      <c r="E639" s="346"/>
      <c r="F639" s="346"/>
      <c r="G639" s="346"/>
      <c r="H639" s="107"/>
      <c r="I639" s="108"/>
      <c r="J639" s="108"/>
      <c r="K639" s="108"/>
      <c r="L639" s="108"/>
      <c r="M639" s="108"/>
      <c r="N639" s="108"/>
      <c r="O639" s="108"/>
      <c r="P639" s="108"/>
      <c r="Q639" s="108"/>
      <c r="R639" s="108"/>
      <c r="S639" s="108"/>
      <c r="T639" s="10">
        <f t="shared" si="995"/>
        <v>0</v>
      </c>
      <c r="U639" s="5"/>
      <c r="X639" s="314"/>
      <c r="Y639" s="1"/>
      <c r="Z639" s="1"/>
      <c r="AA639" s="1"/>
      <c r="AB639" s="1"/>
      <c r="AC639" s="1"/>
      <c r="AD639" s="1"/>
      <c r="AE639" s="1"/>
      <c r="AF639" s="1"/>
      <c r="AG639" s="1"/>
      <c r="AH639" s="1"/>
      <c r="AI639" s="1"/>
      <c r="AJ639" s="1"/>
      <c r="AK639" s="1"/>
      <c r="AL639" s="1"/>
      <c r="AM639" s="1"/>
    </row>
    <row r="640" spans="2:39" x14ac:dyDescent="0.25">
      <c r="B640" s="29"/>
      <c r="C640" s="411" t="s">
        <v>79</v>
      </c>
      <c r="D640" s="346"/>
      <c r="E640" s="346"/>
      <c r="F640" s="346"/>
      <c r="G640" s="346"/>
      <c r="H640" s="107"/>
      <c r="I640" s="108"/>
      <c r="J640" s="108"/>
      <c r="K640" s="108"/>
      <c r="L640" s="108"/>
      <c r="M640" s="108"/>
      <c r="N640" s="108"/>
      <c r="O640" s="108"/>
      <c r="P640" s="108"/>
      <c r="Q640" s="108"/>
      <c r="R640" s="108"/>
      <c r="S640" s="108"/>
      <c r="T640" s="10">
        <f t="shared" si="995"/>
        <v>0</v>
      </c>
      <c r="U640" s="5"/>
      <c r="X640" s="314"/>
      <c r="Y640" s="1"/>
      <c r="Z640" s="1"/>
      <c r="AA640" s="1"/>
      <c r="AB640" s="1"/>
      <c r="AC640" s="1"/>
      <c r="AD640" s="1"/>
      <c r="AE640" s="1"/>
      <c r="AF640" s="1"/>
      <c r="AG640" s="1"/>
      <c r="AH640" s="1"/>
      <c r="AI640" s="1"/>
      <c r="AJ640" s="1"/>
      <c r="AK640" s="1"/>
      <c r="AL640" s="1"/>
      <c r="AM640" s="1"/>
    </row>
    <row r="641" spans="2:39" x14ac:dyDescent="0.25">
      <c r="B641" s="29"/>
      <c r="C641" s="411" t="s">
        <v>80</v>
      </c>
      <c r="D641" s="346"/>
      <c r="E641" s="346"/>
      <c r="F641" s="346"/>
      <c r="G641" s="346"/>
      <c r="H641" s="107"/>
      <c r="I641" s="108"/>
      <c r="J641" s="108"/>
      <c r="K641" s="108"/>
      <c r="L641" s="108"/>
      <c r="M641" s="108"/>
      <c r="N641" s="108"/>
      <c r="O641" s="108"/>
      <c r="P641" s="108"/>
      <c r="Q641" s="108"/>
      <c r="R641" s="108"/>
      <c r="S641" s="108"/>
      <c r="T641" s="10">
        <f t="shared" si="995"/>
        <v>0</v>
      </c>
      <c r="U641" s="5"/>
      <c r="X641" s="314"/>
      <c r="Y641" s="1"/>
      <c r="Z641" s="1"/>
      <c r="AA641" s="1"/>
      <c r="AB641" s="1"/>
      <c r="AC641" s="1"/>
      <c r="AD641" s="1"/>
      <c r="AE641" s="1"/>
      <c r="AF641" s="1"/>
      <c r="AG641" s="1"/>
      <c r="AH641" s="1"/>
      <c r="AI641" s="1"/>
      <c r="AJ641" s="1"/>
      <c r="AK641" s="1"/>
      <c r="AL641" s="1"/>
      <c r="AM641" s="1"/>
    </row>
    <row r="642" spans="2:39" x14ac:dyDescent="0.25">
      <c r="B642" s="29"/>
      <c r="C642" s="411" t="s">
        <v>81</v>
      </c>
      <c r="D642" s="346"/>
      <c r="E642" s="346"/>
      <c r="F642" s="346"/>
      <c r="G642" s="346"/>
      <c r="H642" s="107"/>
      <c r="I642" s="108"/>
      <c r="J642" s="108"/>
      <c r="K642" s="108"/>
      <c r="L642" s="108"/>
      <c r="M642" s="108"/>
      <c r="N642" s="108"/>
      <c r="O642" s="108"/>
      <c r="P642" s="108"/>
      <c r="Q642" s="108"/>
      <c r="R642" s="108"/>
      <c r="S642" s="108"/>
      <c r="T642" s="10">
        <f t="shared" si="995"/>
        <v>0</v>
      </c>
      <c r="U642" s="5"/>
      <c r="X642" s="314"/>
      <c r="Y642" s="1"/>
      <c r="Z642" s="1"/>
      <c r="AA642" s="1"/>
      <c r="AB642" s="1"/>
      <c r="AC642" s="1"/>
      <c r="AD642" s="1"/>
      <c r="AE642" s="1"/>
      <c r="AF642" s="1"/>
      <c r="AG642" s="1"/>
      <c r="AH642" s="1"/>
      <c r="AI642" s="1"/>
      <c r="AJ642" s="1"/>
      <c r="AK642" s="1"/>
      <c r="AL642" s="1"/>
      <c r="AM642" s="1"/>
    </row>
    <row r="643" spans="2:39" x14ac:dyDescent="0.25">
      <c r="B643" s="29"/>
      <c r="C643" s="411" t="s">
        <v>82</v>
      </c>
      <c r="D643" s="346"/>
      <c r="E643" s="346"/>
      <c r="F643" s="346"/>
      <c r="G643" s="346"/>
      <c r="H643" s="107"/>
      <c r="I643" s="108"/>
      <c r="J643" s="108"/>
      <c r="K643" s="108"/>
      <c r="L643" s="108"/>
      <c r="M643" s="108"/>
      <c r="N643" s="108"/>
      <c r="O643" s="108"/>
      <c r="P643" s="108"/>
      <c r="Q643" s="108"/>
      <c r="R643" s="108"/>
      <c r="S643" s="108"/>
      <c r="T643" s="10">
        <f t="shared" si="995"/>
        <v>0</v>
      </c>
      <c r="U643" s="5"/>
      <c r="X643" s="314"/>
      <c r="Y643" s="1"/>
      <c r="Z643" s="1"/>
      <c r="AA643" s="1"/>
      <c r="AB643" s="1"/>
      <c r="AC643" s="1"/>
      <c r="AD643" s="1"/>
      <c r="AE643" s="1"/>
      <c r="AF643" s="1"/>
      <c r="AG643" s="1"/>
      <c r="AH643" s="1"/>
      <c r="AI643" s="1"/>
      <c r="AJ643" s="1"/>
      <c r="AK643" s="1"/>
      <c r="AL643" s="1"/>
      <c r="AM643" s="1"/>
    </row>
    <row r="644" spans="2:39" x14ac:dyDescent="0.25">
      <c r="B644" s="29"/>
      <c r="H644" s="5"/>
      <c r="T644" s="5"/>
      <c r="U644" s="5"/>
      <c r="V644" s="326" t="s">
        <v>167</v>
      </c>
      <c r="X644" s="314"/>
      <c r="Y644" s="1"/>
      <c r="Z644" s="1"/>
      <c r="AA644" s="1"/>
      <c r="AB644" s="1"/>
      <c r="AC644" s="1"/>
      <c r="AD644" s="1"/>
      <c r="AE644" s="1"/>
      <c r="AF644" s="1"/>
      <c r="AG644" s="1"/>
      <c r="AH644" s="1"/>
      <c r="AI644" s="1"/>
      <c r="AJ644" s="1"/>
      <c r="AK644" s="1"/>
      <c r="AL644" s="1"/>
      <c r="AM644" s="1"/>
    </row>
    <row r="645" spans="2:39" x14ac:dyDescent="0.25">
      <c r="B645" s="29"/>
      <c r="G645" s="100" t="s">
        <v>105</v>
      </c>
      <c r="H645" s="10">
        <f>SUM(H632:H644)</f>
        <v>0</v>
      </c>
      <c r="I645" s="10">
        <f t="shared" ref="I645" si="996">SUM(I632:I644)</f>
        <v>0</v>
      </c>
      <c r="J645" s="10">
        <f t="shared" ref="J645" si="997">SUM(J632:J644)</f>
        <v>0</v>
      </c>
      <c r="K645" s="10">
        <f t="shared" ref="K645" si="998">SUM(K632:K644)</f>
        <v>0</v>
      </c>
      <c r="L645" s="10">
        <f t="shared" ref="L645" si="999">SUM(L632:L644)</f>
        <v>0</v>
      </c>
      <c r="M645" s="10">
        <f t="shared" ref="M645" si="1000">SUM(M632:M644)</f>
        <v>0</v>
      </c>
      <c r="N645" s="10">
        <f t="shared" ref="N645" si="1001">SUM(N632:N644)</f>
        <v>0</v>
      </c>
      <c r="O645" s="10">
        <f t="shared" ref="O645" si="1002">SUM(O632:O644)</f>
        <v>0</v>
      </c>
      <c r="P645" s="10">
        <f t="shared" ref="P645" si="1003">SUM(P632:P644)</f>
        <v>0</v>
      </c>
      <c r="Q645" s="10">
        <f t="shared" ref="Q645" si="1004">SUM(Q632:Q644)</f>
        <v>0</v>
      </c>
      <c r="R645" s="10">
        <f t="shared" ref="R645" si="1005">SUM(R632:R644)</f>
        <v>0</v>
      </c>
      <c r="S645" s="10">
        <f t="shared" ref="S645" si="1006">SUM(S632:S644)</f>
        <v>0</v>
      </c>
      <c r="T645" s="10">
        <f t="shared" ref="T645" si="1007">SUM(H645:S645)</f>
        <v>0</v>
      </c>
      <c r="U645" s="5"/>
      <c r="V645" s="327" t="s">
        <v>168</v>
      </c>
      <c r="X645" s="314"/>
      <c r="Y645" s="1"/>
      <c r="Z645" s="1"/>
      <c r="AA645" s="1"/>
      <c r="AB645" s="1"/>
      <c r="AC645" s="1"/>
      <c r="AD645" s="1"/>
      <c r="AE645" s="1"/>
      <c r="AF645" s="1"/>
      <c r="AG645" s="1"/>
      <c r="AH645" s="1"/>
      <c r="AI645" s="1"/>
      <c r="AJ645" s="1"/>
      <c r="AK645" s="1"/>
      <c r="AL645" s="1"/>
      <c r="AM645" s="1"/>
    </row>
    <row r="646" spans="2:39" x14ac:dyDescent="0.25">
      <c r="B646" s="29"/>
      <c r="G646" s="106" t="s">
        <v>112</v>
      </c>
      <c r="H646" s="10">
        <f>H645*$P$11</f>
        <v>0</v>
      </c>
      <c r="I646" s="10">
        <f t="shared" ref="I646" si="1008">I645*$P$11</f>
        <v>0</v>
      </c>
      <c r="J646" s="10">
        <f t="shared" ref="J646" si="1009">J645*$P$11</f>
        <v>0</v>
      </c>
      <c r="K646" s="10">
        <f t="shared" ref="K646" si="1010">K645*$P$11</f>
        <v>0</v>
      </c>
      <c r="L646" s="10">
        <f t="shared" ref="L646" si="1011">L645*$P$11</f>
        <v>0</v>
      </c>
      <c r="M646" s="10">
        <f t="shared" ref="M646" si="1012">M645*$P$11</f>
        <v>0</v>
      </c>
      <c r="N646" s="10">
        <f t="shared" ref="N646" si="1013">N645*$P$11</f>
        <v>0</v>
      </c>
      <c r="O646" s="10">
        <f t="shared" ref="O646" si="1014">O645*$P$11</f>
        <v>0</v>
      </c>
      <c r="P646" s="10">
        <f t="shared" ref="P646" si="1015">P645*$P$11</f>
        <v>0</v>
      </c>
      <c r="Q646" s="10">
        <f t="shared" ref="Q646" si="1016">Q645*$P$11</f>
        <v>0</v>
      </c>
      <c r="R646" s="10">
        <f t="shared" ref="R646" si="1017">R645*$P$11</f>
        <v>0</v>
      </c>
      <c r="S646" s="10">
        <f t="shared" ref="S646" si="1018">S645*$P$11</f>
        <v>0</v>
      </c>
      <c r="T646" s="10">
        <f>SUM(H646:S646)</f>
        <v>0</v>
      </c>
      <c r="U646" s="5"/>
      <c r="V646" s="21">
        <f>'C Staff Rates &amp; Roles'!$L$16</f>
        <v>1800</v>
      </c>
      <c r="X646" s="314"/>
      <c r="Y646" s="1"/>
      <c r="Z646" s="1"/>
      <c r="AA646" s="1"/>
      <c r="AB646" s="1"/>
      <c r="AC646" s="1"/>
      <c r="AD646" s="1"/>
      <c r="AE646" s="1"/>
      <c r="AF646" s="1"/>
      <c r="AG646" s="1"/>
      <c r="AH646" s="1"/>
      <c r="AI646" s="1"/>
      <c r="AJ646" s="1"/>
      <c r="AK646" s="1"/>
      <c r="AL646" s="1"/>
      <c r="AM646" s="1"/>
    </row>
    <row r="647" spans="2:39" x14ac:dyDescent="0.25">
      <c r="B647" s="29"/>
      <c r="G647" s="100" t="s">
        <v>111</v>
      </c>
      <c r="H647" s="10">
        <f>H645*$Q$11</f>
        <v>0</v>
      </c>
      <c r="I647" s="10">
        <f t="shared" ref="I647:S647" si="1019">I645*$Q$11</f>
        <v>0</v>
      </c>
      <c r="J647" s="10">
        <f t="shared" si="1019"/>
        <v>0</v>
      </c>
      <c r="K647" s="10">
        <f t="shared" si="1019"/>
        <v>0</v>
      </c>
      <c r="L647" s="10">
        <f t="shared" si="1019"/>
        <v>0</v>
      </c>
      <c r="M647" s="10">
        <f t="shared" si="1019"/>
        <v>0</v>
      </c>
      <c r="N647" s="10">
        <f t="shared" si="1019"/>
        <v>0</v>
      </c>
      <c r="O647" s="10">
        <f t="shared" si="1019"/>
        <v>0</v>
      </c>
      <c r="P647" s="10">
        <f t="shared" si="1019"/>
        <v>0</v>
      </c>
      <c r="Q647" s="10">
        <f t="shared" si="1019"/>
        <v>0</v>
      </c>
      <c r="R647" s="10">
        <f t="shared" si="1019"/>
        <v>0</v>
      </c>
      <c r="S647" s="10">
        <f t="shared" si="1019"/>
        <v>0</v>
      </c>
      <c r="T647" s="10">
        <f>SUM(H647:S647)</f>
        <v>0</v>
      </c>
      <c r="U647" s="5"/>
      <c r="X647" s="314"/>
      <c r="Y647" s="1"/>
      <c r="Z647" s="1"/>
      <c r="AA647" s="1"/>
      <c r="AB647" s="1"/>
      <c r="AC647" s="1"/>
      <c r="AD647" s="1"/>
      <c r="AE647" s="1"/>
      <c r="AF647" s="1"/>
      <c r="AG647" s="1"/>
      <c r="AH647" s="1"/>
      <c r="AI647" s="1"/>
      <c r="AJ647" s="1"/>
      <c r="AK647" s="1"/>
      <c r="AL647" s="1"/>
      <c r="AM647" s="1"/>
    </row>
    <row r="648" spans="2:39" x14ac:dyDescent="0.25">
      <c r="B648" s="29"/>
      <c r="G648" s="100" t="s">
        <v>120</v>
      </c>
      <c r="H648" s="10">
        <f>SUM(H645:H647)</f>
        <v>0</v>
      </c>
      <c r="I648" s="10">
        <f t="shared" ref="I648" si="1020">SUM(I645:I647)</f>
        <v>0</v>
      </c>
      <c r="J648" s="10">
        <f t="shared" ref="J648" si="1021">SUM(J645:J647)</f>
        <v>0</v>
      </c>
      <c r="K648" s="10">
        <f t="shared" ref="K648" si="1022">SUM(K645:K647)</f>
        <v>0</v>
      </c>
      <c r="L648" s="10">
        <f t="shared" ref="L648" si="1023">SUM(L645:L647)</f>
        <v>0</v>
      </c>
      <c r="M648" s="10">
        <f t="shared" ref="M648" si="1024">SUM(M645:M647)</f>
        <v>0</v>
      </c>
      <c r="N648" s="10">
        <f t="shared" ref="N648" si="1025">SUM(N645:N647)</f>
        <v>0</v>
      </c>
      <c r="O648" s="10">
        <f t="shared" ref="O648" si="1026">SUM(O645:O647)</f>
        <v>0</v>
      </c>
      <c r="P648" s="10">
        <f t="shared" ref="P648" si="1027">SUM(P645:P647)</f>
        <v>0</v>
      </c>
      <c r="Q648" s="10">
        <f t="shared" ref="Q648" si="1028">SUM(Q645:Q647)</f>
        <v>0</v>
      </c>
      <c r="R648" s="10">
        <f t="shared" ref="R648" si="1029">SUM(R645:R647)</f>
        <v>0</v>
      </c>
      <c r="S648" s="10">
        <f t="shared" ref="S648" si="1030">SUM(S645:S647)</f>
        <v>0</v>
      </c>
      <c r="T648" s="104">
        <f>SUM(T645:T647)</f>
        <v>0</v>
      </c>
      <c r="U648" s="105"/>
      <c r="V648" s="141">
        <f>T648/V646</f>
        <v>0</v>
      </c>
      <c r="X648" s="314"/>
      <c r="Y648" s="1"/>
      <c r="Z648" s="1"/>
      <c r="AA648" s="1"/>
      <c r="AB648" s="1"/>
      <c r="AC648" s="1"/>
      <c r="AD648" s="1"/>
      <c r="AE648" s="1"/>
      <c r="AF648" s="1"/>
      <c r="AG648" s="1"/>
      <c r="AH648" s="1"/>
      <c r="AI648" s="1"/>
      <c r="AJ648" s="1"/>
      <c r="AK648" s="1"/>
      <c r="AL648" s="1"/>
      <c r="AM648" s="1"/>
    </row>
    <row r="649" spans="2:39" x14ac:dyDescent="0.25">
      <c r="B649" s="29"/>
      <c r="X649" s="314"/>
      <c r="Y649" s="1"/>
      <c r="Z649" s="1"/>
      <c r="AA649" s="1"/>
      <c r="AB649" s="1"/>
      <c r="AC649" s="1"/>
      <c r="AD649" s="1"/>
      <c r="AE649" s="1"/>
      <c r="AF649" s="1"/>
      <c r="AG649" s="1"/>
      <c r="AH649" s="1"/>
      <c r="AI649" s="1"/>
      <c r="AJ649" s="1"/>
      <c r="AK649" s="1"/>
      <c r="AL649" s="1"/>
      <c r="AM649" s="1"/>
    </row>
    <row r="650" spans="2:39" ht="18.75" x14ac:dyDescent="0.3">
      <c r="B650" s="29"/>
      <c r="E650" s="23" t="s">
        <v>46</v>
      </c>
      <c r="G650" s="101" t="s">
        <v>129</v>
      </c>
      <c r="I650" s="94" t="s">
        <v>109</v>
      </c>
      <c r="J650" s="112">
        <f>$O$11</f>
        <v>15</v>
      </c>
      <c r="K650" s="94"/>
      <c r="M650" s="94" t="s">
        <v>95</v>
      </c>
      <c r="N650" s="20">
        <f>$P$11</f>
        <v>0</v>
      </c>
      <c r="P650" t="s">
        <v>110</v>
      </c>
      <c r="R650" s="121">
        <f>$Q$11</f>
        <v>0</v>
      </c>
      <c r="X650" s="314"/>
      <c r="Y650" s="1"/>
      <c r="Z650" s="1"/>
      <c r="AA650" s="1"/>
      <c r="AB650" s="1"/>
      <c r="AC650" s="1"/>
      <c r="AD650" s="1"/>
      <c r="AE650" s="1"/>
      <c r="AF650" s="1"/>
      <c r="AG650" s="1"/>
      <c r="AH650" s="1"/>
      <c r="AI650" s="1"/>
      <c r="AJ650" s="1"/>
      <c r="AK650" s="1"/>
      <c r="AL650" s="1"/>
      <c r="AM650" s="1"/>
    </row>
    <row r="651" spans="2:39" x14ac:dyDescent="0.25">
      <c r="B651" s="29"/>
      <c r="C651" s="353" t="s">
        <v>123</v>
      </c>
      <c r="D651" s="362"/>
      <c r="E651" s="362"/>
      <c r="F651" s="362"/>
      <c r="G651" s="362"/>
      <c r="H651" s="109" t="s">
        <v>91</v>
      </c>
      <c r="I651" s="109" t="s">
        <v>92</v>
      </c>
      <c r="J651" s="109" t="s">
        <v>93</v>
      </c>
      <c r="K651" s="109" t="s">
        <v>94</v>
      </c>
      <c r="L651" s="109" t="s">
        <v>83</v>
      </c>
      <c r="M651" s="109" t="s">
        <v>84</v>
      </c>
      <c r="N651" s="109" t="s">
        <v>85</v>
      </c>
      <c r="O651" s="109" t="s">
        <v>86</v>
      </c>
      <c r="P651" s="109" t="s">
        <v>87</v>
      </c>
      <c r="Q651" s="109" t="s">
        <v>88</v>
      </c>
      <c r="R651" s="109" t="s">
        <v>89</v>
      </c>
      <c r="S651" s="109" t="s">
        <v>90</v>
      </c>
      <c r="T651" s="109" t="s">
        <v>3</v>
      </c>
      <c r="U651" s="136"/>
      <c r="X651" s="314"/>
      <c r="Y651" s="1"/>
      <c r="Z651" s="1"/>
      <c r="AA651" s="1"/>
      <c r="AB651" s="1"/>
      <c r="AC651" s="1"/>
      <c r="AD651" s="1"/>
      <c r="AE651" s="1"/>
      <c r="AF651" s="1"/>
      <c r="AG651" s="1"/>
      <c r="AH651" s="1"/>
      <c r="AI651" s="1"/>
      <c r="AJ651" s="1"/>
      <c r="AK651" s="1"/>
      <c r="AL651" s="1"/>
      <c r="AM651" s="1"/>
    </row>
    <row r="652" spans="2:39" x14ac:dyDescent="0.25">
      <c r="B652" s="29"/>
      <c r="C652" s="411" t="str">
        <f>C469</f>
        <v>&lt;Insert Module / Unit 1&gt;</v>
      </c>
      <c r="D652" s="346"/>
      <c r="E652" s="346"/>
      <c r="F652" s="346"/>
      <c r="G652" s="346"/>
      <c r="H652" s="107"/>
      <c r="I652" s="108"/>
      <c r="J652" s="108"/>
      <c r="K652" s="108"/>
      <c r="L652" s="108"/>
      <c r="M652" s="108"/>
      <c r="N652" s="108"/>
      <c r="O652" s="108"/>
      <c r="P652" s="108"/>
      <c r="Q652" s="108"/>
      <c r="R652" s="108"/>
      <c r="S652" s="108"/>
      <c r="T652" s="10">
        <f t="shared" ref="T652:T663" si="1031">SUM(H652:S652)</f>
        <v>0</v>
      </c>
      <c r="U652" s="5"/>
      <c r="X652" s="314"/>
      <c r="Y652" s="1"/>
      <c r="Z652" s="1"/>
      <c r="AA652" s="1"/>
      <c r="AB652" s="1"/>
      <c r="AC652" s="1"/>
      <c r="AD652" s="1"/>
      <c r="AE652" s="1"/>
      <c r="AF652" s="1"/>
      <c r="AG652" s="1"/>
      <c r="AH652" s="1"/>
      <c r="AI652" s="1"/>
      <c r="AJ652" s="1"/>
      <c r="AK652" s="1"/>
      <c r="AL652" s="1"/>
      <c r="AM652" s="1"/>
    </row>
    <row r="653" spans="2:39" x14ac:dyDescent="0.25">
      <c r="B653" s="29"/>
      <c r="C653" s="411" t="str">
        <f t="shared" ref="C653:C663" si="1032">C470</f>
        <v>&lt;Insert Module / Unit 2&gt;</v>
      </c>
      <c r="D653" s="346"/>
      <c r="E653" s="346"/>
      <c r="F653" s="346"/>
      <c r="G653" s="346"/>
      <c r="H653" s="107"/>
      <c r="I653" s="108"/>
      <c r="J653" s="108"/>
      <c r="K653" s="108"/>
      <c r="L653" s="108"/>
      <c r="M653" s="108"/>
      <c r="N653" s="108"/>
      <c r="O653" s="108"/>
      <c r="P653" s="108"/>
      <c r="Q653" s="108"/>
      <c r="R653" s="108"/>
      <c r="S653" s="108"/>
      <c r="T653" s="10">
        <f t="shared" si="1031"/>
        <v>0</v>
      </c>
      <c r="U653" s="5"/>
      <c r="X653" s="314"/>
      <c r="Y653" s="1"/>
      <c r="Z653" s="1"/>
      <c r="AA653" s="1"/>
      <c r="AB653" s="1"/>
      <c r="AC653" s="1"/>
      <c r="AD653" s="1"/>
      <c r="AE653" s="1"/>
      <c r="AF653" s="1"/>
      <c r="AG653" s="1"/>
      <c r="AH653" s="1"/>
      <c r="AI653" s="1"/>
      <c r="AJ653" s="1"/>
      <c r="AK653" s="1"/>
      <c r="AL653" s="1"/>
      <c r="AM653" s="1"/>
    </row>
    <row r="654" spans="2:39" x14ac:dyDescent="0.25">
      <c r="B654" s="29"/>
      <c r="C654" s="411" t="str">
        <f t="shared" si="1032"/>
        <v>&lt;Insert Module / Unit 3&gt;</v>
      </c>
      <c r="D654" s="346"/>
      <c r="E654" s="346"/>
      <c r="F654" s="346"/>
      <c r="G654" s="346"/>
      <c r="H654" s="107"/>
      <c r="I654" s="108"/>
      <c r="J654" s="108"/>
      <c r="K654" s="108"/>
      <c r="L654" s="108"/>
      <c r="M654" s="108"/>
      <c r="N654" s="108"/>
      <c r="O654" s="108"/>
      <c r="P654" s="108"/>
      <c r="Q654" s="108"/>
      <c r="R654" s="108"/>
      <c r="S654" s="108"/>
      <c r="T654" s="10">
        <f t="shared" si="1031"/>
        <v>0</v>
      </c>
      <c r="U654" s="5"/>
      <c r="X654" s="314"/>
      <c r="Y654" s="1"/>
      <c r="Z654" s="1"/>
      <c r="AA654" s="1"/>
      <c r="AB654" s="1"/>
      <c r="AC654" s="1"/>
      <c r="AD654" s="1"/>
      <c r="AE654" s="1"/>
      <c r="AF654" s="1"/>
      <c r="AG654" s="1"/>
      <c r="AH654" s="1"/>
      <c r="AI654" s="1"/>
      <c r="AJ654" s="1"/>
      <c r="AK654" s="1"/>
      <c r="AL654" s="1"/>
      <c r="AM654" s="1"/>
    </row>
    <row r="655" spans="2:39" x14ac:dyDescent="0.25">
      <c r="B655" s="29"/>
      <c r="C655" s="411" t="str">
        <f t="shared" si="1032"/>
        <v>&lt;Insert Module / Unit 4&gt;</v>
      </c>
      <c r="D655" s="346"/>
      <c r="E655" s="346"/>
      <c r="F655" s="346"/>
      <c r="G655" s="346"/>
      <c r="H655" s="107"/>
      <c r="I655" s="108"/>
      <c r="J655" s="108"/>
      <c r="K655" s="108"/>
      <c r="L655" s="108"/>
      <c r="M655" s="108"/>
      <c r="N655" s="108"/>
      <c r="O655" s="108"/>
      <c r="P655" s="108"/>
      <c r="Q655" s="108"/>
      <c r="R655" s="108"/>
      <c r="S655" s="108"/>
      <c r="T655" s="10">
        <f t="shared" si="1031"/>
        <v>0</v>
      </c>
      <c r="U655" s="5"/>
      <c r="X655" s="314"/>
      <c r="Y655" s="1"/>
      <c r="Z655" s="1"/>
      <c r="AA655" s="1"/>
      <c r="AB655" s="1"/>
      <c r="AC655" s="1"/>
      <c r="AD655" s="1"/>
      <c r="AE655" s="1"/>
      <c r="AF655" s="1"/>
      <c r="AG655" s="1"/>
      <c r="AH655" s="1"/>
      <c r="AI655" s="1"/>
      <c r="AJ655" s="1"/>
      <c r="AK655" s="1"/>
      <c r="AL655" s="1"/>
      <c r="AM655" s="1"/>
    </row>
    <row r="656" spans="2:39" x14ac:dyDescent="0.25">
      <c r="B656" s="29"/>
      <c r="C656" s="411" t="str">
        <f t="shared" si="1032"/>
        <v>&lt;Insert Module / Unit 5&gt;</v>
      </c>
      <c r="D656" s="346"/>
      <c r="E656" s="346"/>
      <c r="F656" s="346"/>
      <c r="G656" s="346"/>
      <c r="H656" s="107"/>
      <c r="I656" s="108"/>
      <c r="J656" s="108"/>
      <c r="K656" s="108"/>
      <c r="L656" s="108"/>
      <c r="M656" s="108"/>
      <c r="N656" s="108"/>
      <c r="O656" s="108"/>
      <c r="P656" s="108"/>
      <c r="Q656" s="108"/>
      <c r="R656" s="108"/>
      <c r="S656" s="108"/>
      <c r="T656" s="10">
        <f t="shared" si="1031"/>
        <v>0</v>
      </c>
      <c r="U656" s="5"/>
      <c r="X656" s="314"/>
      <c r="Y656" s="1"/>
      <c r="Z656" s="1"/>
      <c r="AA656" s="1"/>
      <c r="AB656" s="1"/>
      <c r="AC656" s="1"/>
      <c r="AD656" s="1"/>
      <c r="AE656" s="1"/>
      <c r="AF656" s="1"/>
      <c r="AG656" s="1"/>
      <c r="AH656" s="1"/>
      <c r="AI656" s="1"/>
      <c r="AJ656" s="1"/>
      <c r="AK656" s="1"/>
      <c r="AL656" s="1"/>
      <c r="AM656" s="1"/>
    </row>
    <row r="657" spans="2:39" x14ac:dyDescent="0.25">
      <c r="B657" s="29"/>
      <c r="C657" s="411" t="str">
        <f t="shared" si="1032"/>
        <v>&lt;Insert Module / Unit 6&gt;</v>
      </c>
      <c r="D657" s="346"/>
      <c r="E657" s="346"/>
      <c r="F657" s="346"/>
      <c r="G657" s="346"/>
      <c r="H657" s="107"/>
      <c r="I657" s="108"/>
      <c r="J657" s="108"/>
      <c r="K657" s="108"/>
      <c r="L657" s="108"/>
      <c r="M657" s="108"/>
      <c r="N657" s="108"/>
      <c r="O657" s="108"/>
      <c r="P657" s="108"/>
      <c r="Q657" s="108"/>
      <c r="R657" s="108"/>
      <c r="S657" s="108"/>
      <c r="T657" s="10">
        <f t="shared" si="1031"/>
        <v>0</v>
      </c>
      <c r="U657" s="5"/>
      <c r="X657" s="314"/>
      <c r="Y657" s="1"/>
      <c r="Z657" s="1"/>
      <c r="AA657" s="1"/>
      <c r="AB657" s="1"/>
      <c r="AC657" s="1"/>
      <c r="AD657" s="1"/>
      <c r="AE657" s="1"/>
      <c r="AF657" s="1"/>
      <c r="AG657" s="1"/>
      <c r="AH657" s="1"/>
      <c r="AI657" s="1"/>
      <c r="AJ657" s="1"/>
      <c r="AK657" s="1"/>
      <c r="AL657" s="1"/>
      <c r="AM657" s="1"/>
    </row>
    <row r="658" spans="2:39" x14ac:dyDescent="0.25">
      <c r="B658" s="29"/>
      <c r="C658" s="411" t="str">
        <f t="shared" si="1032"/>
        <v>&lt;Insert Module / Unit 7&gt;</v>
      </c>
      <c r="D658" s="346"/>
      <c r="E658" s="346"/>
      <c r="F658" s="346"/>
      <c r="G658" s="346"/>
      <c r="H658" s="107"/>
      <c r="I658" s="108"/>
      <c r="J658" s="108"/>
      <c r="K658" s="108"/>
      <c r="L658" s="108"/>
      <c r="M658" s="108"/>
      <c r="N658" s="108"/>
      <c r="O658" s="108"/>
      <c r="P658" s="108"/>
      <c r="Q658" s="108"/>
      <c r="R658" s="108"/>
      <c r="S658" s="108"/>
      <c r="T658" s="10">
        <f t="shared" si="1031"/>
        <v>0</v>
      </c>
      <c r="U658" s="5"/>
      <c r="X658" s="314"/>
      <c r="Y658" s="1"/>
      <c r="Z658" s="1"/>
      <c r="AA658" s="1"/>
      <c r="AB658" s="1"/>
      <c r="AC658" s="1"/>
      <c r="AD658" s="1"/>
      <c r="AE658" s="1"/>
      <c r="AF658" s="1"/>
      <c r="AG658" s="1"/>
      <c r="AH658" s="1"/>
      <c r="AI658" s="1"/>
      <c r="AJ658" s="1"/>
      <c r="AK658" s="1"/>
      <c r="AL658" s="1"/>
      <c r="AM658" s="1"/>
    </row>
    <row r="659" spans="2:39" x14ac:dyDescent="0.25">
      <c r="B659" s="29"/>
      <c r="C659" s="411" t="str">
        <f t="shared" si="1032"/>
        <v>&lt;Insert Module / Unit 8&gt;</v>
      </c>
      <c r="D659" s="346"/>
      <c r="E659" s="346"/>
      <c r="F659" s="346"/>
      <c r="G659" s="346"/>
      <c r="H659" s="107"/>
      <c r="I659" s="108"/>
      <c r="J659" s="108"/>
      <c r="K659" s="108"/>
      <c r="L659" s="108"/>
      <c r="M659" s="108"/>
      <c r="N659" s="108"/>
      <c r="O659" s="108"/>
      <c r="P659" s="108"/>
      <c r="Q659" s="108"/>
      <c r="R659" s="108"/>
      <c r="S659" s="108"/>
      <c r="T659" s="10">
        <f t="shared" si="1031"/>
        <v>0</v>
      </c>
      <c r="U659" s="5"/>
      <c r="X659" s="314"/>
      <c r="Y659" s="1"/>
      <c r="Z659" s="1"/>
      <c r="AA659" s="1"/>
      <c r="AB659" s="1"/>
      <c r="AC659" s="1"/>
      <c r="AD659" s="1"/>
      <c r="AE659" s="1"/>
      <c r="AF659" s="1"/>
      <c r="AG659" s="1"/>
      <c r="AH659" s="1"/>
      <c r="AI659" s="1"/>
      <c r="AJ659" s="1"/>
      <c r="AK659" s="1"/>
      <c r="AL659" s="1"/>
      <c r="AM659" s="1"/>
    </row>
    <row r="660" spans="2:39" x14ac:dyDescent="0.25">
      <c r="B660" s="29"/>
      <c r="C660" s="411" t="str">
        <f t="shared" si="1032"/>
        <v>&lt;Insert Module / Unit 9&gt;</v>
      </c>
      <c r="D660" s="346"/>
      <c r="E660" s="346"/>
      <c r="F660" s="346"/>
      <c r="G660" s="346"/>
      <c r="H660" s="107"/>
      <c r="I660" s="108"/>
      <c r="J660" s="108"/>
      <c r="K660" s="108"/>
      <c r="L660" s="108"/>
      <c r="M660" s="108"/>
      <c r="N660" s="108"/>
      <c r="O660" s="108"/>
      <c r="P660" s="108"/>
      <c r="Q660" s="108"/>
      <c r="R660" s="108"/>
      <c r="S660" s="108"/>
      <c r="T660" s="10">
        <f t="shared" si="1031"/>
        <v>0</v>
      </c>
      <c r="U660" s="5"/>
      <c r="X660" s="314"/>
      <c r="Y660" s="1"/>
      <c r="Z660" s="1"/>
      <c r="AA660" s="1"/>
      <c r="AB660" s="1"/>
      <c r="AC660" s="1"/>
      <c r="AD660" s="1"/>
      <c r="AE660" s="1"/>
      <c r="AF660" s="1"/>
      <c r="AG660" s="1"/>
      <c r="AH660" s="1"/>
      <c r="AI660" s="1"/>
      <c r="AJ660" s="1"/>
      <c r="AK660" s="1"/>
      <c r="AL660" s="1"/>
      <c r="AM660" s="1"/>
    </row>
    <row r="661" spans="2:39" x14ac:dyDescent="0.25">
      <c r="B661" s="29"/>
      <c r="C661" s="411" t="str">
        <f t="shared" si="1032"/>
        <v>&lt;Insert Module / Unit 10&gt;</v>
      </c>
      <c r="D661" s="346"/>
      <c r="E661" s="346"/>
      <c r="F661" s="346"/>
      <c r="G661" s="346"/>
      <c r="H661" s="107"/>
      <c r="I661" s="108"/>
      <c r="J661" s="108"/>
      <c r="K661" s="108"/>
      <c r="L661" s="108"/>
      <c r="M661" s="108"/>
      <c r="N661" s="108"/>
      <c r="O661" s="108"/>
      <c r="P661" s="108"/>
      <c r="Q661" s="108"/>
      <c r="R661" s="108"/>
      <c r="S661" s="108"/>
      <c r="T661" s="10">
        <f t="shared" si="1031"/>
        <v>0</v>
      </c>
      <c r="U661" s="5"/>
      <c r="X661" s="314"/>
      <c r="Y661" s="1"/>
      <c r="Z661" s="1"/>
      <c r="AA661" s="1"/>
      <c r="AB661" s="1"/>
      <c r="AC661" s="1"/>
      <c r="AD661" s="1"/>
      <c r="AE661" s="1"/>
      <c r="AF661" s="1"/>
      <c r="AG661" s="1"/>
      <c r="AH661" s="1"/>
      <c r="AI661" s="1"/>
      <c r="AJ661" s="1"/>
      <c r="AK661" s="1"/>
      <c r="AL661" s="1"/>
      <c r="AM661" s="1"/>
    </row>
    <row r="662" spans="2:39" x14ac:dyDescent="0.25">
      <c r="B662" s="29"/>
      <c r="C662" s="411" t="str">
        <f t="shared" si="1032"/>
        <v>&lt;Insert Module / Unit 11&gt;</v>
      </c>
      <c r="D662" s="346"/>
      <c r="E662" s="346"/>
      <c r="F662" s="346"/>
      <c r="G662" s="346"/>
      <c r="H662" s="107"/>
      <c r="I662" s="108"/>
      <c r="J662" s="108"/>
      <c r="K662" s="108"/>
      <c r="L662" s="108"/>
      <c r="M662" s="108"/>
      <c r="N662" s="108"/>
      <c r="O662" s="108"/>
      <c r="P662" s="108"/>
      <c r="Q662" s="108"/>
      <c r="R662" s="108"/>
      <c r="S662" s="108"/>
      <c r="T662" s="10">
        <f t="shared" si="1031"/>
        <v>0</v>
      </c>
      <c r="U662" s="5"/>
      <c r="X662" s="314"/>
      <c r="Y662" s="1"/>
      <c r="Z662" s="1"/>
      <c r="AA662" s="1"/>
      <c r="AB662" s="1"/>
      <c r="AC662" s="1"/>
      <c r="AD662" s="1"/>
      <c r="AE662" s="1"/>
      <c r="AF662" s="1"/>
      <c r="AG662" s="1"/>
      <c r="AH662" s="1"/>
      <c r="AI662" s="1"/>
      <c r="AJ662" s="1"/>
      <c r="AK662" s="1"/>
      <c r="AL662" s="1"/>
      <c r="AM662" s="1"/>
    </row>
    <row r="663" spans="2:39" x14ac:dyDescent="0.25">
      <c r="B663" s="29"/>
      <c r="C663" s="411" t="str">
        <f t="shared" si="1032"/>
        <v>&lt;Insert Module / Unit 12&gt;</v>
      </c>
      <c r="D663" s="346"/>
      <c r="E663" s="346"/>
      <c r="F663" s="346"/>
      <c r="G663" s="346"/>
      <c r="H663" s="107"/>
      <c r="I663" s="108"/>
      <c r="J663" s="108"/>
      <c r="K663" s="108"/>
      <c r="L663" s="108"/>
      <c r="M663" s="108"/>
      <c r="N663" s="108"/>
      <c r="O663" s="108"/>
      <c r="P663" s="108"/>
      <c r="Q663" s="108"/>
      <c r="R663" s="108"/>
      <c r="S663" s="108"/>
      <c r="T663" s="10">
        <f t="shared" si="1031"/>
        <v>0</v>
      </c>
      <c r="U663" s="5"/>
      <c r="X663" s="314"/>
      <c r="Y663" s="1"/>
      <c r="Z663" s="1"/>
      <c r="AA663" s="1"/>
      <c r="AB663" s="1"/>
      <c r="AC663" s="1"/>
      <c r="AD663" s="1"/>
      <c r="AE663" s="1"/>
      <c r="AF663" s="1"/>
      <c r="AG663" s="1"/>
      <c r="AH663" s="1"/>
      <c r="AI663" s="1"/>
      <c r="AJ663" s="1"/>
      <c r="AK663" s="1"/>
      <c r="AL663" s="1"/>
      <c r="AM663" s="1"/>
    </row>
    <row r="664" spans="2:39" x14ac:dyDescent="0.25">
      <c r="B664" s="29"/>
      <c r="H664" s="5"/>
      <c r="T664" s="5"/>
      <c r="U664" s="5"/>
      <c r="V664" s="326" t="s">
        <v>167</v>
      </c>
      <c r="X664" s="314"/>
      <c r="Y664" s="1"/>
      <c r="Z664" s="1"/>
      <c r="AA664" s="1"/>
      <c r="AB664" s="1"/>
      <c r="AC664" s="1"/>
      <c r="AD664" s="1"/>
      <c r="AE664" s="1"/>
      <c r="AF664" s="1"/>
      <c r="AG664" s="1"/>
      <c r="AH664" s="1"/>
      <c r="AI664" s="1"/>
      <c r="AJ664" s="1"/>
      <c r="AK664" s="1"/>
      <c r="AL664" s="1"/>
      <c r="AM664" s="1"/>
    </row>
    <row r="665" spans="2:39" x14ac:dyDescent="0.25">
      <c r="B665" s="29"/>
      <c r="G665" s="100" t="s">
        <v>105</v>
      </c>
      <c r="H665" s="10">
        <f>SUM(H652:H664)</f>
        <v>0</v>
      </c>
      <c r="I665" s="10">
        <f t="shared" ref="I665" si="1033">SUM(I652:I664)</f>
        <v>0</v>
      </c>
      <c r="J665" s="10">
        <f t="shared" ref="J665" si="1034">SUM(J652:J664)</f>
        <v>0</v>
      </c>
      <c r="K665" s="10">
        <f t="shared" ref="K665" si="1035">SUM(K652:K664)</f>
        <v>0</v>
      </c>
      <c r="L665" s="10">
        <f t="shared" ref="L665" si="1036">SUM(L652:L664)</f>
        <v>0</v>
      </c>
      <c r="M665" s="10">
        <f t="shared" ref="M665" si="1037">SUM(M652:M664)</f>
        <v>0</v>
      </c>
      <c r="N665" s="10">
        <f t="shared" ref="N665" si="1038">SUM(N652:N664)</f>
        <v>0</v>
      </c>
      <c r="O665" s="10">
        <f t="shared" ref="O665" si="1039">SUM(O652:O664)</f>
        <v>0</v>
      </c>
      <c r="P665" s="10">
        <f t="shared" ref="P665" si="1040">SUM(P652:P664)</f>
        <v>0</v>
      </c>
      <c r="Q665" s="10">
        <f t="shared" ref="Q665" si="1041">SUM(Q652:Q664)</f>
        <v>0</v>
      </c>
      <c r="R665" s="10">
        <f t="shared" ref="R665" si="1042">SUM(R652:R664)</f>
        <v>0</v>
      </c>
      <c r="S665" s="10">
        <f t="shared" ref="S665" si="1043">SUM(S652:S664)</f>
        <v>0</v>
      </c>
      <c r="T665" s="10">
        <f t="shared" ref="T665" si="1044">SUM(H665:S665)</f>
        <v>0</v>
      </c>
      <c r="U665" s="5"/>
      <c r="V665" s="327" t="s">
        <v>168</v>
      </c>
      <c r="X665" s="314"/>
      <c r="Y665" s="1"/>
      <c r="Z665" s="1"/>
      <c r="AA665" s="1"/>
      <c r="AB665" s="1"/>
      <c r="AC665" s="1"/>
      <c r="AD665" s="1"/>
      <c r="AE665" s="1"/>
      <c r="AF665" s="1"/>
      <c r="AG665" s="1"/>
      <c r="AH665" s="1"/>
      <c r="AI665" s="1"/>
      <c r="AJ665" s="1"/>
      <c r="AK665" s="1"/>
      <c r="AL665" s="1"/>
      <c r="AM665" s="1"/>
    </row>
    <row r="666" spans="2:39" x14ac:dyDescent="0.25">
      <c r="B666" s="29"/>
      <c r="G666" s="106" t="s">
        <v>112</v>
      </c>
      <c r="H666" s="10">
        <f>H665*$P$11</f>
        <v>0</v>
      </c>
      <c r="I666" s="10">
        <f t="shared" ref="I666" si="1045">I665*$P$11</f>
        <v>0</v>
      </c>
      <c r="J666" s="10">
        <f t="shared" ref="J666" si="1046">J665*$P$11</f>
        <v>0</v>
      </c>
      <c r="K666" s="10">
        <f t="shared" ref="K666" si="1047">K665*$P$11</f>
        <v>0</v>
      </c>
      <c r="L666" s="10">
        <f t="shared" ref="L666" si="1048">L665*$P$11</f>
        <v>0</v>
      </c>
      <c r="M666" s="10">
        <f t="shared" ref="M666" si="1049">M665*$P$11</f>
        <v>0</v>
      </c>
      <c r="N666" s="10">
        <f t="shared" ref="N666" si="1050">N665*$P$11</f>
        <v>0</v>
      </c>
      <c r="O666" s="10">
        <f t="shared" ref="O666" si="1051">O665*$P$11</f>
        <v>0</v>
      </c>
      <c r="P666" s="10">
        <f t="shared" ref="P666" si="1052">P665*$P$11</f>
        <v>0</v>
      </c>
      <c r="Q666" s="10">
        <f t="shared" ref="Q666" si="1053">Q665*$P$11</f>
        <v>0</v>
      </c>
      <c r="R666" s="10">
        <f t="shared" ref="R666" si="1054">R665*$P$11</f>
        <v>0</v>
      </c>
      <c r="S666" s="10">
        <f t="shared" ref="S666" si="1055">S665*$P$11</f>
        <v>0</v>
      </c>
      <c r="T666" s="10">
        <f>SUM(H666:S666)</f>
        <v>0</v>
      </c>
      <c r="U666" s="5"/>
      <c r="V666" s="21">
        <f>'C Staff Rates &amp; Roles'!$L$16</f>
        <v>1800</v>
      </c>
      <c r="X666" s="314"/>
      <c r="Y666" s="1"/>
      <c r="Z666" s="1"/>
      <c r="AA666" s="1"/>
      <c r="AB666" s="1"/>
      <c r="AC666" s="1"/>
      <c r="AD666" s="1"/>
      <c r="AE666" s="1"/>
      <c r="AF666" s="1"/>
      <c r="AG666" s="1"/>
      <c r="AH666" s="1"/>
      <c r="AI666" s="1"/>
      <c r="AJ666" s="1"/>
      <c r="AK666" s="1"/>
      <c r="AL666" s="1"/>
      <c r="AM666" s="1"/>
    </row>
    <row r="667" spans="2:39" x14ac:dyDescent="0.25">
      <c r="B667" s="29"/>
      <c r="G667" s="100" t="s">
        <v>111</v>
      </c>
      <c r="H667" s="10">
        <f>H665*$Q$11</f>
        <v>0</v>
      </c>
      <c r="I667" s="10">
        <f t="shared" ref="I667:S667" si="1056">I665*$Q$11</f>
        <v>0</v>
      </c>
      <c r="J667" s="10">
        <f t="shared" si="1056"/>
        <v>0</v>
      </c>
      <c r="K667" s="10">
        <f t="shared" si="1056"/>
        <v>0</v>
      </c>
      <c r="L667" s="10">
        <f t="shared" si="1056"/>
        <v>0</v>
      </c>
      <c r="M667" s="10">
        <f t="shared" si="1056"/>
        <v>0</v>
      </c>
      <c r="N667" s="10">
        <f t="shared" si="1056"/>
        <v>0</v>
      </c>
      <c r="O667" s="10">
        <f t="shared" si="1056"/>
        <v>0</v>
      </c>
      <c r="P667" s="10">
        <f t="shared" si="1056"/>
        <v>0</v>
      </c>
      <c r="Q667" s="10">
        <f t="shared" si="1056"/>
        <v>0</v>
      </c>
      <c r="R667" s="10">
        <f t="shared" si="1056"/>
        <v>0</v>
      </c>
      <c r="S667" s="10">
        <f t="shared" si="1056"/>
        <v>0</v>
      </c>
      <c r="T667" s="10">
        <f>SUM(H667:S667)</f>
        <v>0</v>
      </c>
      <c r="U667" s="5"/>
      <c r="X667" s="314"/>
      <c r="Y667" s="1"/>
      <c r="Z667" s="1"/>
      <c r="AA667" s="1"/>
      <c r="AB667" s="1"/>
      <c r="AC667" s="1"/>
      <c r="AD667" s="1"/>
      <c r="AE667" s="1"/>
      <c r="AF667" s="1"/>
      <c r="AG667" s="1"/>
      <c r="AH667" s="1"/>
      <c r="AI667" s="1"/>
      <c r="AJ667" s="1"/>
      <c r="AK667" s="1"/>
      <c r="AL667" s="1"/>
      <c r="AM667" s="1"/>
    </row>
    <row r="668" spans="2:39" x14ac:dyDescent="0.25">
      <c r="B668" s="29"/>
      <c r="G668" s="100" t="s">
        <v>121</v>
      </c>
      <c r="H668" s="10">
        <f>SUM(H665:H667)</f>
        <v>0</v>
      </c>
      <c r="I668" s="10">
        <f t="shared" ref="I668" si="1057">SUM(I665:I667)</f>
        <v>0</v>
      </c>
      <c r="J668" s="10">
        <f t="shared" ref="J668" si="1058">SUM(J665:J667)</f>
        <v>0</v>
      </c>
      <c r="K668" s="10">
        <f t="shared" ref="K668" si="1059">SUM(K665:K667)</f>
        <v>0</v>
      </c>
      <c r="L668" s="10">
        <f t="shared" ref="L668" si="1060">SUM(L665:L667)</f>
        <v>0</v>
      </c>
      <c r="M668" s="10">
        <f t="shared" ref="M668" si="1061">SUM(M665:M667)</f>
        <v>0</v>
      </c>
      <c r="N668" s="10">
        <f t="shared" ref="N668" si="1062">SUM(N665:N667)</f>
        <v>0</v>
      </c>
      <c r="O668" s="10">
        <f t="shared" ref="O668" si="1063">SUM(O665:O667)</f>
        <v>0</v>
      </c>
      <c r="P668" s="10">
        <f t="shared" ref="P668" si="1064">SUM(P665:P667)</f>
        <v>0</v>
      </c>
      <c r="Q668" s="10">
        <f t="shared" ref="Q668" si="1065">SUM(Q665:Q667)</f>
        <v>0</v>
      </c>
      <c r="R668" s="10">
        <f t="shared" ref="R668" si="1066">SUM(R665:R667)</f>
        <v>0</v>
      </c>
      <c r="S668" s="10">
        <f t="shared" ref="S668" si="1067">SUM(S665:S667)</f>
        <v>0</v>
      </c>
      <c r="T668" s="104">
        <f>SUM(T665:T667)</f>
        <v>0</v>
      </c>
      <c r="U668" s="105"/>
      <c r="V668" s="141">
        <f>T668/V666</f>
        <v>0</v>
      </c>
      <c r="X668" s="314"/>
      <c r="Y668" s="1"/>
      <c r="Z668" s="1"/>
      <c r="AA668" s="1"/>
      <c r="AB668" s="1"/>
      <c r="AC668" s="1"/>
      <c r="AD668" s="1"/>
      <c r="AE668" s="1"/>
      <c r="AF668" s="1"/>
      <c r="AG668" s="1"/>
      <c r="AH668" s="1"/>
      <c r="AI668" s="1"/>
      <c r="AJ668" s="1"/>
      <c r="AK668" s="1"/>
      <c r="AL668" s="1"/>
      <c r="AM668" s="1"/>
    </row>
    <row r="669" spans="2:39" x14ac:dyDescent="0.25">
      <c r="B669" s="29"/>
      <c r="X669" s="314"/>
      <c r="Y669" s="1"/>
      <c r="Z669" s="1"/>
      <c r="AA669" s="1"/>
      <c r="AB669" s="1"/>
      <c r="AC669" s="1"/>
      <c r="AD669" s="1"/>
      <c r="AE669" s="1"/>
      <c r="AF669" s="1"/>
      <c r="AG669" s="1"/>
      <c r="AH669" s="1"/>
      <c r="AI669" s="1"/>
      <c r="AJ669" s="1"/>
      <c r="AK669" s="1"/>
      <c r="AL669" s="1"/>
      <c r="AM669" s="1"/>
    </row>
    <row r="670" spans="2:39" ht="18.75" x14ac:dyDescent="0.3">
      <c r="B670" s="29"/>
      <c r="E670" s="23" t="s">
        <v>47</v>
      </c>
      <c r="G670" s="101" t="s">
        <v>130</v>
      </c>
      <c r="I670" s="94" t="s">
        <v>109</v>
      </c>
      <c r="J670" s="112">
        <f>$O$11</f>
        <v>15</v>
      </c>
      <c r="K670" s="94"/>
      <c r="M670" s="94" t="s">
        <v>95</v>
      </c>
      <c r="N670" s="20">
        <f>$P$11</f>
        <v>0</v>
      </c>
      <c r="P670" t="s">
        <v>110</v>
      </c>
      <c r="R670" s="121">
        <f>$Q$11</f>
        <v>0</v>
      </c>
      <c r="X670" s="314"/>
      <c r="Y670" s="1"/>
      <c r="Z670" s="1"/>
      <c r="AA670" s="1"/>
      <c r="AB670" s="1"/>
      <c r="AC670" s="1"/>
      <c r="AD670" s="1"/>
      <c r="AE670" s="1"/>
      <c r="AF670" s="1"/>
      <c r="AG670" s="1"/>
      <c r="AH670" s="1"/>
      <c r="AI670" s="1"/>
      <c r="AJ670" s="1"/>
      <c r="AK670" s="1"/>
      <c r="AL670" s="1"/>
      <c r="AM670" s="1"/>
    </row>
    <row r="671" spans="2:39" x14ac:dyDescent="0.25">
      <c r="B671" s="29"/>
      <c r="C671" s="353" t="s">
        <v>123</v>
      </c>
      <c r="D671" s="362"/>
      <c r="E671" s="362"/>
      <c r="F671" s="362"/>
      <c r="G671" s="362"/>
      <c r="H671" s="109" t="s">
        <v>91</v>
      </c>
      <c r="I671" s="109" t="s">
        <v>92</v>
      </c>
      <c r="J671" s="109" t="s">
        <v>93</v>
      </c>
      <c r="K671" s="109" t="s">
        <v>94</v>
      </c>
      <c r="L671" s="109" t="s">
        <v>83</v>
      </c>
      <c r="M671" s="109" t="s">
        <v>84</v>
      </c>
      <c r="N671" s="109" t="s">
        <v>85</v>
      </c>
      <c r="O671" s="109" t="s">
        <v>86</v>
      </c>
      <c r="P671" s="109" t="s">
        <v>87</v>
      </c>
      <c r="Q671" s="109" t="s">
        <v>88</v>
      </c>
      <c r="R671" s="109" t="s">
        <v>89</v>
      </c>
      <c r="S671" s="109" t="s">
        <v>90</v>
      </c>
      <c r="T671" s="109" t="s">
        <v>3</v>
      </c>
      <c r="U671" s="136"/>
      <c r="X671" s="314"/>
      <c r="Y671" s="1"/>
      <c r="Z671" s="1"/>
      <c r="AA671" s="1"/>
      <c r="AB671" s="1"/>
      <c r="AC671" s="1"/>
      <c r="AD671" s="1"/>
      <c r="AE671" s="1"/>
      <c r="AF671" s="1"/>
      <c r="AG671" s="1"/>
      <c r="AH671" s="1"/>
      <c r="AI671" s="1"/>
      <c r="AJ671" s="1"/>
      <c r="AK671" s="1"/>
      <c r="AL671" s="1"/>
      <c r="AM671" s="1"/>
    </row>
    <row r="672" spans="2:39" x14ac:dyDescent="0.25">
      <c r="B672" s="29"/>
      <c r="C672" s="411" t="str">
        <f>C489</f>
        <v>&lt;Insert Module / Unit 1&gt;</v>
      </c>
      <c r="D672" s="346"/>
      <c r="E672" s="346"/>
      <c r="F672" s="346"/>
      <c r="G672" s="346"/>
      <c r="H672" s="107"/>
      <c r="I672" s="108"/>
      <c r="J672" s="108"/>
      <c r="K672" s="108"/>
      <c r="L672" s="108"/>
      <c r="M672" s="108"/>
      <c r="N672" s="108"/>
      <c r="O672" s="108"/>
      <c r="P672" s="108"/>
      <c r="Q672" s="108"/>
      <c r="R672" s="108"/>
      <c r="S672" s="108"/>
      <c r="T672" s="10">
        <f t="shared" ref="T672:T683" si="1068">SUM(H672:S672)</f>
        <v>0</v>
      </c>
      <c r="U672" s="5"/>
      <c r="X672" s="314"/>
      <c r="Y672" s="1"/>
      <c r="Z672" s="1"/>
      <c r="AA672" s="1"/>
      <c r="AB672" s="1"/>
      <c r="AC672" s="1"/>
      <c r="AD672" s="1"/>
      <c r="AE672" s="1"/>
      <c r="AF672" s="1"/>
      <c r="AG672" s="1"/>
      <c r="AH672" s="1"/>
      <c r="AI672" s="1"/>
      <c r="AJ672" s="1"/>
      <c r="AK672" s="1"/>
      <c r="AL672" s="1"/>
      <c r="AM672" s="1"/>
    </row>
    <row r="673" spans="2:39" x14ac:dyDescent="0.25">
      <c r="B673" s="29"/>
      <c r="C673" s="411" t="str">
        <f t="shared" ref="C673:C683" si="1069">C490</f>
        <v>&lt;Insert Module / Unit 2&gt;</v>
      </c>
      <c r="D673" s="346"/>
      <c r="E673" s="346"/>
      <c r="F673" s="346"/>
      <c r="G673" s="346"/>
      <c r="H673" s="107"/>
      <c r="I673" s="108"/>
      <c r="J673" s="108"/>
      <c r="K673" s="108"/>
      <c r="L673" s="108"/>
      <c r="M673" s="108"/>
      <c r="N673" s="108"/>
      <c r="O673" s="108"/>
      <c r="P673" s="108"/>
      <c r="Q673" s="108"/>
      <c r="R673" s="108"/>
      <c r="S673" s="108"/>
      <c r="T673" s="10">
        <f t="shared" si="1068"/>
        <v>0</v>
      </c>
      <c r="U673" s="5"/>
      <c r="X673" s="314"/>
      <c r="Y673" s="1"/>
      <c r="Z673" s="1"/>
      <c r="AA673" s="1"/>
      <c r="AB673" s="1"/>
      <c r="AC673" s="1"/>
      <c r="AD673" s="1"/>
      <c r="AE673" s="1"/>
      <c r="AF673" s="1"/>
      <c r="AG673" s="1"/>
      <c r="AH673" s="1"/>
      <c r="AI673" s="1"/>
      <c r="AJ673" s="1"/>
      <c r="AK673" s="1"/>
      <c r="AL673" s="1"/>
      <c r="AM673" s="1"/>
    </row>
    <row r="674" spans="2:39" x14ac:dyDescent="0.25">
      <c r="B674" s="29"/>
      <c r="C674" s="411" t="str">
        <f t="shared" si="1069"/>
        <v>&lt;Insert Module / Unit 3&gt;</v>
      </c>
      <c r="D674" s="346"/>
      <c r="E674" s="346"/>
      <c r="F674" s="346"/>
      <c r="G674" s="346"/>
      <c r="H674" s="107"/>
      <c r="I674" s="108"/>
      <c r="J674" s="108"/>
      <c r="K674" s="108"/>
      <c r="L674" s="108"/>
      <c r="M674" s="108"/>
      <c r="N674" s="108"/>
      <c r="O674" s="108"/>
      <c r="P674" s="108"/>
      <c r="Q674" s="108"/>
      <c r="R674" s="108"/>
      <c r="S674" s="108"/>
      <c r="T674" s="10">
        <f t="shared" si="1068"/>
        <v>0</v>
      </c>
      <c r="U674" s="5"/>
      <c r="X674" s="314"/>
      <c r="Y674" s="1"/>
      <c r="Z674" s="1"/>
      <c r="AA674" s="1"/>
      <c r="AB674" s="1"/>
      <c r="AC674" s="1"/>
      <c r="AD674" s="1"/>
      <c r="AE674" s="1"/>
      <c r="AF674" s="1"/>
      <c r="AG674" s="1"/>
      <c r="AH674" s="1"/>
      <c r="AI674" s="1"/>
      <c r="AJ674" s="1"/>
      <c r="AK674" s="1"/>
      <c r="AL674" s="1"/>
      <c r="AM674" s="1"/>
    </row>
    <row r="675" spans="2:39" x14ac:dyDescent="0.25">
      <c r="B675" s="29"/>
      <c r="C675" s="411" t="str">
        <f t="shared" si="1069"/>
        <v>&lt;Insert Module / Unit 4&gt;</v>
      </c>
      <c r="D675" s="346"/>
      <c r="E675" s="346"/>
      <c r="F675" s="346"/>
      <c r="G675" s="346"/>
      <c r="H675" s="107"/>
      <c r="I675" s="108"/>
      <c r="J675" s="108"/>
      <c r="K675" s="108"/>
      <c r="L675" s="108"/>
      <c r="M675" s="108"/>
      <c r="N675" s="108"/>
      <c r="O675" s="108"/>
      <c r="P675" s="108"/>
      <c r="Q675" s="108"/>
      <c r="R675" s="108"/>
      <c r="S675" s="108"/>
      <c r="T675" s="10">
        <f t="shared" si="1068"/>
        <v>0</v>
      </c>
      <c r="U675" s="5"/>
      <c r="X675" s="314"/>
      <c r="Y675" s="1"/>
      <c r="Z675" s="1"/>
      <c r="AA675" s="1"/>
      <c r="AB675" s="1"/>
      <c r="AC675" s="1"/>
      <c r="AD675" s="1"/>
      <c r="AE675" s="1"/>
      <c r="AF675" s="1"/>
      <c r="AG675" s="1"/>
      <c r="AH675" s="1"/>
      <c r="AI675" s="1"/>
      <c r="AJ675" s="1"/>
      <c r="AK675" s="1"/>
      <c r="AL675" s="1"/>
      <c r="AM675" s="1"/>
    </row>
    <row r="676" spans="2:39" x14ac:dyDescent="0.25">
      <c r="B676" s="29"/>
      <c r="C676" s="411" t="str">
        <f t="shared" si="1069"/>
        <v>&lt;Insert Module / Unit 5&gt;</v>
      </c>
      <c r="D676" s="346"/>
      <c r="E676" s="346"/>
      <c r="F676" s="346"/>
      <c r="G676" s="346"/>
      <c r="H676" s="107"/>
      <c r="I676" s="108"/>
      <c r="J676" s="108"/>
      <c r="K676" s="108"/>
      <c r="L676" s="108"/>
      <c r="M676" s="108"/>
      <c r="N676" s="108"/>
      <c r="O676" s="108"/>
      <c r="P676" s="108"/>
      <c r="Q676" s="108"/>
      <c r="R676" s="108"/>
      <c r="S676" s="108"/>
      <c r="T676" s="10">
        <f t="shared" si="1068"/>
        <v>0</v>
      </c>
      <c r="U676" s="5"/>
      <c r="X676" s="314"/>
      <c r="Y676" s="1"/>
      <c r="Z676" s="1"/>
      <c r="AA676" s="1"/>
      <c r="AB676" s="1"/>
      <c r="AC676" s="1"/>
      <c r="AD676" s="1"/>
      <c r="AE676" s="1"/>
      <c r="AF676" s="1"/>
      <c r="AG676" s="1"/>
      <c r="AH676" s="1"/>
      <c r="AI676" s="1"/>
      <c r="AJ676" s="1"/>
      <c r="AK676" s="1"/>
      <c r="AL676" s="1"/>
      <c r="AM676" s="1"/>
    </row>
    <row r="677" spans="2:39" x14ac:dyDescent="0.25">
      <c r="B677" s="29"/>
      <c r="C677" s="411" t="str">
        <f t="shared" si="1069"/>
        <v>&lt;Insert Module / Unit 6&gt;</v>
      </c>
      <c r="D677" s="346"/>
      <c r="E677" s="346"/>
      <c r="F677" s="346"/>
      <c r="G677" s="346"/>
      <c r="H677" s="107"/>
      <c r="I677" s="108"/>
      <c r="J677" s="108"/>
      <c r="K677" s="108"/>
      <c r="L677" s="108"/>
      <c r="M677" s="108"/>
      <c r="N677" s="108"/>
      <c r="O677" s="108"/>
      <c r="P677" s="108"/>
      <c r="Q677" s="108"/>
      <c r="R677" s="108"/>
      <c r="S677" s="108"/>
      <c r="T677" s="10">
        <f t="shared" si="1068"/>
        <v>0</v>
      </c>
      <c r="U677" s="5"/>
      <c r="X677" s="314"/>
      <c r="Y677" s="1"/>
      <c r="Z677" s="1"/>
      <c r="AA677" s="1"/>
      <c r="AB677" s="1"/>
      <c r="AC677" s="1"/>
      <c r="AD677" s="1"/>
      <c r="AE677" s="1"/>
      <c r="AF677" s="1"/>
      <c r="AG677" s="1"/>
      <c r="AH677" s="1"/>
      <c r="AI677" s="1"/>
      <c r="AJ677" s="1"/>
      <c r="AK677" s="1"/>
      <c r="AL677" s="1"/>
      <c r="AM677" s="1"/>
    </row>
    <row r="678" spans="2:39" x14ac:dyDescent="0.25">
      <c r="B678" s="29"/>
      <c r="C678" s="411" t="str">
        <f t="shared" si="1069"/>
        <v>&lt;Insert Module / Unit 7&gt;</v>
      </c>
      <c r="D678" s="346"/>
      <c r="E678" s="346"/>
      <c r="F678" s="346"/>
      <c r="G678" s="346"/>
      <c r="H678" s="107"/>
      <c r="I678" s="108"/>
      <c r="J678" s="108"/>
      <c r="K678" s="108"/>
      <c r="L678" s="108"/>
      <c r="M678" s="108"/>
      <c r="N678" s="108"/>
      <c r="O678" s="108"/>
      <c r="P678" s="108"/>
      <c r="Q678" s="108"/>
      <c r="R678" s="108"/>
      <c r="S678" s="108"/>
      <c r="T678" s="10">
        <f t="shared" si="1068"/>
        <v>0</v>
      </c>
      <c r="U678" s="5"/>
      <c r="X678" s="314"/>
      <c r="Y678" s="1"/>
      <c r="Z678" s="1"/>
      <c r="AA678" s="1"/>
      <c r="AB678" s="1"/>
      <c r="AC678" s="1"/>
      <c r="AD678" s="1"/>
      <c r="AE678" s="1"/>
      <c r="AF678" s="1"/>
      <c r="AG678" s="1"/>
      <c r="AH678" s="1"/>
      <c r="AI678" s="1"/>
      <c r="AJ678" s="1"/>
      <c r="AK678" s="1"/>
      <c r="AL678" s="1"/>
      <c r="AM678" s="1"/>
    </row>
    <row r="679" spans="2:39" x14ac:dyDescent="0.25">
      <c r="B679" s="29"/>
      <c r="C679" s="411" t="str">
        <f t="shared" si="1069"/>
        <v>&lt;Insert Module / Unit 8&gt;</v>
      </c>
      <c r="D679" s="346"/>
      <c r="E679" s="346"/>
      <c r="F679" s="346"/>
      <c r="G679" s="346"/>
      <c r="H679" s="107"/>
      <c r="I679" s="108"/>
      <c r="J679" s="108"/>
      <c r="K679" s="108"/>
      <c r="L679" s="108"/>
      <c r="M679" s="108"/>
      <c r="N679" s="108"/>
      <c r="O679" s="108"/>
      <c r="P679" s="108"/>
      <c r="Q679" s="108"/>
      <c r="R679" s="108"/>
      <c r="S679" s="108"/>
      <c r="T679" s="10">
        <f t="shared" si="1068"/>
        <v>0</v>
      </c>
      <c r="U679" s="5"/>
      <c r="X679" s="314"/>
      <c r="Y679" s="1"/>
      <c r="Z679" s="1"/>
      <c r="AA679" s="1"/>
      <c r="AB679" s="1"/>
      <c r="AC679" s="1"/>
      <c r="AD679" s="1"/>
      <c r="AE679" s="1"/>
      <c r="AF679" s="1"/>
      <c r="AG679" s="1"/>
      <c r="AH679" s="1"/>
      <c r="AI679" s="1"/>
      <c r="AJ679" s="1"/>
      <c r="AK679" s="1"/>
      <c r="AL679" s="1"/>
      <c r="AM679" s="1"/>
    </row>
    <row r="680" spans="2:39" x14ac:dyDescent="0.25">
      <c r="B680" s="29"/>
      <c r="C680" s="411" t="str">
        <f t="shared" si="1069"/>
        <v>&lt;Insert Module / Unit 9&gt;</v>
      </c>
      <c r="D680" s="346"/>
      <c r="E680" s="346"/>
      <c r="F680" s="346"/>
      <c r="G680" s="346"/>
      <c r="H680" s="107"/>
      <c r="I680" s="108"/>
      <c r="J680" s="108"/>
      <c r="K680" s="108"/>
      <c r="L680" s="108"/>
      <c r="M680" s="108"/>
      <c r="N680" s="108"/>
      <c r="O680" s="108"/>
      <c r="P680" s="108"/>
      <c r="Q680" s="108"/>
      <c r="R680" s="108"/>
      <c r="S680" s="108"/>
      <c r="T680" s="10">
        <f t="shared" si="1068"/>
        <v>0</v>
      </c>
      <c r="U680" s="5"/>
      <c r="X680" s="314"/>
      <c r="Y680" s="1"/>
      <c r="Z680" s="1"/>
      <c r="AA680" s="1"/>
      <c r="AB680" s="1"/>
      <c r="AC680" s="1"/>
      <c r="AD680" s="1"/>
      <c r="AE680" s="1"/>
      <c r="AF680" s="1"/>
      <c r="AG680" s="1"/>
      <c r="AH680" s="1"/>
      <c r="AI680" s="1"/>
      <c r="AJ680" s="1"/>
      <c r="AK680" s="1"/>
      <c r="AL680" s="1"/>
      <c r="AM680" s="1"/>
    </row>
    <row r="681" spans="2:39" x14ac:dyDescent="0.25">
      <c r="B681" s="29"/>
      <c r="C681" s="411" t="str">
        <f t="shared" si="1069"/>
        <v>&lt;Insert Module / Unit 10&gt;</v>
      </c>
      <c r="D681" s="346"/>
      <c r="E681" s="346"/>
      <c r="F681" s="346"/>
      <c r="G681" s="346"/>
      <c r="H681" s="107"/>
      <c r="I681" s="108"/>
      <c r="J681" s="108"/>
      <c r="K681" s="108"/>
      <c r="L681" s="108"/>
      <c r="M681" s="108"/>
      <c r="N681" s="108"/>
      <c r="O681" s="108"/>
      <c r="P681" s="108"/>
      <c r="Q681" s="108"/>
      <c r="R681" s="108"/>
      <c r="S681" s="108"/>
      <c r="T681" s="10">
        <f t="shared" si="1068"/>
        <v>0</v>
      </c>
      <c r="U681" s="5"/>
      <c r="X681" s="314"/>
      <c r="Y681" s="1"/>
      <c r="Z681" s="1"/>
      <c r="AA681" s="1"/>
      <c r="AB681" s="1"/>
      <c r="AC681" s="1"/>
      <c r="AD681" s="1"/>
      <c r="AE681" s="1"/>
      <c r="AF681" s="1"/>
      <c r="AG681" s="1"/>
      <c r="AH681" s="1"/>
      <c r="AI681" s="1"/>
      <c r="AJ681" s="1"/>
      <c r="AK681" s="1"/>
      <c r="AL681" s="1"/>
      <c r="AM681" s="1"/>
    </row>
    <row r="682" spans="2:39" x14ac:dyDescent="0.25">
      <c r="B682" s="29"/>
      <c r="C682" s="411" t="str">
        <f t="shared" si="1069"/>
        <v>&lt;Insert Module / Unit 11&gt;</v>
      </c>
      <c r="D682" s="346"/>
      <c r="E682" s="346"/>
      <c r="F682" s="346"/>
      <c r="G682" s="346"/>
      <c r="H682" s="107"/>
      <c r="I682" s="108"/>
      <c r="J682" s="108"/>
      <c r="K682" s="108"/>
      <c r="L682" s="108"/>
      <c r="M682" s="108"/>
      <c r="N682" s="108"/>
      <c r="O682" s="108"/>
      <c r="P682" s="108"/>
      <c r="Q682" s="108"/>
      <c r="R682" s="108"/>
      <c r="S682" s="108"/>
      <c r="T682" s="10">
        <f t="shared" si="1068"/>
        <v>0</v>
      </c>
      <c r="U682" s="5"/>
      <c r="X682" s="314"/>
      <c r="Y682" s="1"/>
      <c r="Z682" s="1"/>
      <c r="AA682" s="1"/>
      <c r="AB682" s="1"/>
      <c r="AC682" s="1"/>
      <c r="AD682" s="1"/>
      <c r="AE682" s="1"/>
      <c r="AF682" s="1"/>
      <c r="AG682" s="1"/>
      <c r="AH682" s="1"/>
      <c r="AI682" s="1"/>
      <c r="AJ682" s="1"/>
      <c r="AK682" s="1"/>
      <c r="AL682" s="1"/>
      <c r="AM682" s="1"/>
    </row>
    <row r="683" spans="2:39" x14ac:dyDescent="0.25">
      <c r="B683" s="29"/>
      <c r="C683" s="411" t="str">
        <f t="shared" si="1069"/>
        <v>&lt;Insert Module / Unit 12&gt;</v>
      </c>
      <c r="D683" s="346"/>
      <c r="E683" s="346"/>
      <c r="F683" s="346"/>
      <c r="G683" s="346"/>
      <c r="H683" s="107"/>
      <c r="I683" s="108"/>
      <c r="J683" s="108"/>
      <c r="K683" s="108"/>
      <c r="L683" s="108"/>
      <c r="M683" s="108"/>
      <c r="N683" s="108"/>
      <c r="O683" s="108"/>
      <c r="P683" s="108"/>
      <c r="Q683" s="108"/>
      <c r="R683" s="108"/>
      <c r="S683" s="108"/>
      <c r="T683" s="10">
        <f t="shared" si="1068"/>
        <v>0</v>
      </c>
      <c r="U683" s="5"/>
      <c r="X683" s="314"/>
      <c r="Y683" s="1"/>
      <c r="Z683" s="1"/>
      <c r="AA683" s="1"/>
      <c r="AB683" s="1"/>
      <c r="AC683" s="1"/>
      <c r="AD683" s="1"/>
      <c r="AE683" s="1"/>
      <c r="AF683" s="1"/>
      <c r="AG683" s="1"/>
      <c r="AH683" s="1"/>
      <c r="AI683" s="1"/>
      <c r="AJ683" s="1"/>
      <c r="AK683" s="1"/>
      <c r="AL683" s="1"/>
      <c r="AM683" s="1"/>
    </row>
    <row r="684" spans="2:39" x14ac:dyDescent="0.25">
      <c r="B684" s="29"/>
      <c r="H684" s="5"/>
      <c r="T684" s="5"/>
      <c r="U684" s="5"/>
      <c r="V684" s="326" t="s">
        <v>167</v>
      </c>
      <c r="X684" s="314"/>
      <c r="Y684" s="1"/>
      <c r="Z684" s="1"/>
      <c r="AA684" s="1"/>
      <c r="AB684" s="1"/>
      <c r="AC684" s="1"/>
      <c r="AD684" s="1"/>
      <c r="AE684" s="1"/>
      <c r="AF684" s="1"/>
      <c r="AG684" s="1"/>
      <c r="AH684" s="1"/>
      <c r="AI684" s="1"/>
      <c r="AJ684" s="1"/>
      <c r="AK684" s="1"/>
      <c r="AL684" s="1"/>
      <c r="AM684" s="1"/>
    </row>
    <row r="685" spans="2:39" x14ac:dyDescent="0.25">
      <c r="B685" s="29"/>
      <c r="G685" s="100" t="s">
        <v>105</v>
      </c>
      <c r="H685" s="10">
        <f>SUM(H672:H684)</f>
        <v>0</v>
      </c>
      <c r="I685" s="10">
        <f t="shared" ref="I685" si="1070">SUM(I672:I684)</f>
        <v>0</v>
      </c>
      <c r="J685" s="10">
        <f t="shared" ref="J685" si="1071">SUM(J672:J684)</f>
        <v>0</v>
      </c>
      <c r="K685" s="10">
        <f t="shared" ref="K685" si="1072">SUM(K672:K684)</f>
        <v>0</v>
      </c>
      <c r="L685" s="10">
        <f t="shared" ref="L685" si="1073">SUM(L672:L684)</f>
        <v>0</v>
      </c>
      <c r="M685" s="10">
        <f t="shared" ref="M685" si="1074">SUM(M672:M684)</f>
        <v>0</v>
      </c>
      <c r="N685" s="10">
        <f t="shared" ref="N685" si="1075">SUM(N672:N684)</f>
        <v>0</v>
      </c>
      <c r="O685" s="10">
        <f t="shared" ref="O685" si="1076">SUM(O672:O684)</f>
        <v>0</v>
      </c>
      <c r="P685" s="10">
        <f t="shared" ref="P685" si="1077">SUM(P672:P684)</f>
        <v>0</v>
      </c>
      <c r="Q685" s="10">
        <f t="shared" ref="Q685" si="1078">SUM(Q672:Q684)</f>
        <v>0</v>
      </c>
      <c r="R685" s="10">
        <f t="shared" ref="R685" si="1079">SUM(R672:R684)</f>
        <v>0</v>
      </c>
      <c r="S685" s="10">
        <f t="shared" ref="S685" si="1080">SUM(S672:S684)</f>
        <v>0</v>
      </c>
      <c r="T685" s="10">
        <f t="shared" ref="T685" si="1081">SUM(H685:S685)</f>
        <v>0</v>
      </c>
      <c r="U685" s="5"/>
      <c r="V685" s="327" t="s">
        <v>168</v>
      </c>
      <c r="X685" s="314"/>
      <c r="Y685" s="1"/>
      <c r="Z685" s="1"/>
      <c r="AA685" s="1"/>
      <c r="AB685" s="1"/>
      <c r="AC685" s="1"/>
      <c r="AD685" s="1"/>
      <c r="AE685" s="1"/>
      <c r="AF685" s="1"/>
      <c r="AG685" s="1"/>
      <c r="AH685" s="1"/>
      <c r="AI685" s="1"/>
      <c r="AJ685" s="1"/>
      <c r="AK685" s="1"/>
      <c r="AL685" s="1"/>
      <c r="AM685" s="1"/>
    </row>
    <row r="686" spans="2:39" x14ac:dyDescent="0.25">
      <c r="B686" s="29"/>
      <c r="G686" s="106" t="s">
        <v>112</v>
      </c>
      <c r="H686" s="10">
        <f>H685*$P$11</f>
        <v>0</v>
      </c>
      <c r="I686" s="10">
        <f t="shared" ref="I686" si="1082">I685*$P$11</f>
        <v>0</v>
      </c>
      <c r="J686" s="10">
        <f t="shared" ref="J686" si="1083">J685*$P$11</f>
        <v>0</v>
      </c>
      <c r="K686" s="10">
        <f t="shared" ref="K686" si="1084">K685*$P$11</f>
        <v>0</v>
      </c>
      <c r="L686" s="10">
        <f t="shared" ref="L686" si="1085">L685*$P$11</f>
        <v>0</v>
      </c>
      <c r="M686" s="10">
        <f t="shared" ref="M686" si="1086">M685*$P$11</f>
        <v>0</v>
      </c>
      <c r="N686" s="10">
        <f t="shared" ref="N686" si="1087">N685*$P$11</f>
        <v>0</v>
      </c>
      <c r="O686" s="10">
        <f t="shared" ref="O686" si="1088">O685*$P$11</f>
        <v>0</v>
      </c>
      <c r="P686" s="10">
        <f t="shared" ref="P686" si="1089">P685*$P$11</f>
        <v>0</v>
      </c>
      <c r="Q686" s="10">
        <f t="shared" ref="Q686" si="1090">Q685*$P$11</f>
        <v>0</v>
      </c>
      <c r="R686" s="10">
        <f t="shared" ref="R686" si="1091">R685*$P$11</f>
        <v>0</v>
      </c>
      <c r="S686" s="10">
        <f t="shared" ref="S686" si="1092">S685*$P$11</f>
        <v>0</v>
      </c>
      <c r="T686" s="10">
        <f>SUM(H686:S686)</f>
        <v>0</v>
      </c>
      <c r="U686" s="5"/>
      <c r="V686" s="21">
        <f>'C Staff Rates &amp; Roles'!$L$16</f>
        <v>1800</v>
      </c>
      <c r="X686" s="314"/>
      <c r="Y686" s="1"/>
      <c r="Z686" s="1"/>
      <c r="AA686" s="1"/>
      <c r="AB686" s="1"/>
      <c r="AC686" s="1"/>
      <c r="AD686" s="1"/>
      <c r="AE686" s="1"/>
      <c r="AF686" s="1"/>
      <c r="AG686" s="1"/>
      <c r="AH686" s="1"/>
      <c r="AI686" s="1"/>
      <c r="AJ686" s="1"/>
      <c r="AK686" s="1"/>
      <c r="AL686" s="1"/>
      <c r="AM686" s="1"/>
    </row>
    <row r="687" spans="2:39" x14ac:dyDescent="0.25">
      <c r="B687" s="29"/>
      <c r="G687" s="100" t="s">
        <v>111</v>
      </c>
      <c r="H687" s="10">
        <f>H685*$Q$11</f>
        <v>0</v>
      </c>
      <c r="I687" s="10">
        <f t="shared" ref="I687:S687" si="1093">I685*$Q$11</f>
        <v>0</v>
      </c>
      <c r="J687" s="10">
        <f t="shared" si="1093"/>
        <v>0</v>
      </c>
      <c r="K687" s="10">
        <f t="shared" si="1093"/>
        <v>0</v>
      </c>
      <c r="L687" s="10">
        <f t="shared" si="1093"/>
        <v>0</v>
      </c>
      <c r="M687" s="10">
        <f t="shared" si="1093"/>
        <v>0</v>
      </c>
      <c r="N687" s="10">
        <f t="shared" si="1093"/>
        <v>0</v>
      </c>
      <c r="O687" s="10">
        <f t="shared" si="1093"/>
        <v>0</v>
      </c>
      <c r="P687" s="10">
        <f t="shared" si="1093"/>
        <v>0</v>
      </c>
      <c r="Q687" s="10">
        <f t="shared" si="1093"/>
        <v>0</v>
      </c>
      <c r="R687" s="10">
        <f t="shared" si="1093"/>
        <v>0</v>
      </c>
      <c r="S687" s="10">
        <f t="shared" si="1093"/>
        <v>0</v>
      </c>
      <c r="T687" s="10">
        <f>SUM(H687:S687)</f>
        <v>0</v>
      </c>
      <c r="U687" s="5"/>
      <c r="X687" s="314"/>
      <c r="Y687" s="1"/>
      <c r="Z687" s="1"/>
      <c r="AA687" s="1"/>
      <c r="AB687" s="1"/>
      <c r="AC687" s="1"/>
      <c r="AD687" s="1"/>
      <c r="AE687" s="1"/>
      <c r="AF687" s="1"/>
      <c r="AG687" s="1"/>
      <c r="AH687" s="1"/>
      <c r="AI687" s="1"/>
      <c r="AJ687" s="1"/>
      <c r="AK687" s="1"/>
      <c r="AL687" s="1"/>
      <c r="AM687" s="1"/>
    </row>
    <row r="688" spans="2:39" x14ac:dyDescent="0.25">
      <c r="B688" s="29"/>
      <c r="G688" s="100" t="s">
        <v>122</v>
      </c>
      <c r="H688" s="10">
        <f>SUM(H685:H687)</f>
        <v>0</v>
      </c>
      <c r="I688" s="10">
        <f t="shared" ref="I688" si="1094">SUM(I685:I687)</f>
        <v>0</v>
      </c>
      <c r="J688" s="10">
        <f t="shared" ref="J688" si="1095">SUM(J685:J687)</f>
        <v>0</v>
      </c>
      <c r="K688" s="10">
        <f t="shared" ref="K688" si="1096">SUM(K685:K687)</f>
        <v>0</v>
      </c>
      <c r="L688" s="10">
        <f t="shared" ref="L688" si="1097">SUM(L685:L687)</f>
        <v>0</v>
      </c>
      <c r="M688" s="10">
        <f t="shared" ref="M688" si="1098">SUM(M685:M687)</f>
        <v>0</v>
      </c>
      <c r="N688" s="10">
        <f t="shared" ref="N688" si="1099">SUM(N685:N687)</f>
        <v>0</v>
      </c>
      <c r="O688" s="10">
        <f t="shared" ref="O688" si="1100">SUM(O685:O687)</f>
        <v>0</v>
      </c>
      <c r="P688" s="10">
        <f t="shared" ref="P688" si="1101">SUM(P685:P687)</f>
        <v>0</v>
      </c>
      <c r="Q688" s="10">
        <f t="shared" ref="Q688" si="1102">SUM(Q685:Q687)</f>
        <v>0</v>
      </c>
      <c r="R688" s="10">
        <f t="shared" ref="R688" si="1103">SUM(R685:R687)</f>
        <v>0</v>
      </c>
      <c r="S688" s="10">
        <f t="shared" ref="S688" si="1104">SUM(S685:S687)</f>
        <v>0</v>
      </c>
      <c r="T688" s="104">
        <f>SUM(T685:T687)</f>
        <v>0</v>
      </c>
      <c r="U688" s="105"/>
      <c r="V688" s="141">
        <f>T688/V686</f>
        <v>0</v>
      </c>
      <c r="X688" s="314"/>
      <c r="Y688" s="1"/>
      <c r="Z688" s="1"/>
      <c r="AA688" s="1"/>
      <c r="AB688" s="1"/>
      <c r="AC688" s="1"/>
      <c r="AD688" s="1"/>
      <c r="AE688" s="1"/>
      <c r="AF688" s="1"/>
      <c r="AG688" s="1"/>
      <c r="AH688" s="1"/>
      <c r="AI688" s="1"/>
      <c r="AJ688" s="1"/>
      <c r="AK688" s="1"/>
      <c r="AL688" s="1"/>
      <c r="AM688" s="1"/>
    </row>
    <row r="689" spans="2:39" x14ac:dyDescent="0.25">
      <c r="B689" s="29"/>
      <c r="X689" s="314"/>
      <c r="Y689" s="1"/>
      <c r="Z689" s="1"/>
      <c r="AA689" s="1"/>
      <c r="AB689" s="1"/>
      <c r="AC689" s="1"/>
      <c r="AD689" s="1"/>
      <c r="AE689" s="1"/>
      <c r="AF689" s="1"/>
      <c r="AG689" s="1"/>
      <c r="AH689" s="1"/>
      <c r="AI689" s="1"/>
      <c r="AJ689" s="1"/>
      <c r="AK689" s="1"/>
      <c r="AL689" s="1"/>
      <c r="AM689" s="1"/>
    </row>
    <row r="690" spans="2:39" ht="18.75" x14ac:dyDescent="0.3">
      <c r="B690" s="29"/>
      <c r="E690" s="23" t="s">
        <v>48</v>
      </c>
      <c r="G690" s="101" t="s">
        <v>141</v>
      </c>
      <c r="I690" s="94" t="s">
        <v>109</v>
      </c>
      <c r="J690" s="112">
        <f>$O$11</f>
        <v>15</v>
      </c>
      <c r="K690" s="94"/>
      <c r="M690" s="94" t="s">
        <v>95</v>
      </c>
      <c r="N690" s="20">
        <f>$P$11</f>
        <v>0</v>
      </c>
      <c r="P690" t="s">
        <v>110</v>
      </c>
      <c r="R690" s="121">
        <f>$Q$11</f>
        <v>0</v>
      </c>
      <c r="X690" s="314"/>
      <c r="Y690" s="1"/>
      <c r="Z690" s="1"/>
      <c r="AA690" s="1"/>
      <c r="AB690" s="1"/>
      <c r="AC690" s="1"/>
      <c r="AD690" s="1"/>
      <c r="AE690" s="1"/>
      <c r="AF690" s="1"/>
      <c r="AG690" s="1"/>
      <c r="AH690" s="1"/>
      <c r="AI690" s="1"/>
      <c r="AJ690" s="1"/>
      <c r="AK690" s="1"/>
      <c r="AL690" s="1"/>
      <c r="AM690" s="1"/>
    </row>
    <row r="691" spans="2:39" x14ac:dyDescent="0.25">
      <c r="B691" s="29"/>
      <c r="C691" s="353" t="s">
        <v>123</v>
      </c>
      <c r="D691" s="362"/>
      <c r="E691" s="362"/>
      <c r="F691" s="362"/>
      <c r="G691" s="362"/>
      <c r="H691" s="109" t="s">
        <v>91</v>
      </c>
      <c r="I691" s="109" t="s">
        <v>92</v>
      </c>
      <c r="J691" s="109" t="s">
        <v>93</v>
      </c>
      <c r="K691" s="109" t="s">
        <v>94</v>
      </c>
      <c r="L691" s="109" t="s">
        <v>83</v>
      </c>
      <c r="M691" s="109" t="s">
        <v>84</v>
      </c>
      <c r="N691" s="109" t="s">
        <v>85</v>
      </c>
      <c r="O691" s="109" t="s">
        <v>86</v>
      </c>
      <c r="P691" s="109" t="s">
        <v>87</v>
      </c>
      <c r="Q691" s="109" t="s">
        <v>88</v>
      </c>
      <c r="R691" s="109" t="s">
        <v>89</v>
      </c>
      <c r="S691" s="109" t="s">
        <v>90</v>
      </c>
      <c r="T691" s="109" t="s">
        <v>3</v>
      </c>
      <c r="U691" s="136"/>
      <c r="X691" s="314"/>
      <c r="Y691" s="1"/>
      <c r="Z691" s="1"/>
      <c r="AA691" s="1"/>
      <c r="AB691" s="1"/>
      <c r="AC691" s="1"/>
      <c r="AD691" s="1"/>
      <c r="AE691" s="1"/>
      <c r="AF691" s="1"/>
      <c r="AG691" s="1"/>
      <c r="AH691" s="1"/>
      <c r="AI691" s="1"/>
      <c r="AJ691" s="1"/>
      <c r="AK691" s="1"/>
      <c r="AL691" s="1"/>
      <c r="AM691" s="1"/>
    </row>
    <row r="692" spans="2:39" x14ac:dyDescent="0.25">
      <c r="B692" s="29"/>
      <c r="C692" s="411" t="str">
        <f>C509</f>
        <v>&lt;Insert Module / Unit 1&gt;</v>
      </c>
      <c r="D692" s="346"/>
      <c r="E692" s="346"/>
      <c r="F692" s="346"/>
      <c r="G692" s="346"/>
      <c r="H692" s="107"/>
      <c r="I692" s="108"/>
      <c r="J692" s="108"/>
      <c r="K692" s="108"/>
      <c r="L692" s="108"/>
      <c r="M692" s="108"/>
      <c r="N692" s="108"/>
      <c r="O692" s="108"/>
      <c r="P692" s="108"/>
      <c r="Q692" s="108"/>
      <c r="R692" s="108"/>
      <c r="S692" s="108"/>
      <c r="T692" s="10">
        <f t="shared" ref="T692:T703" si="1105">SUM(H692:S692)</f>
        <v>0</v>
      </c>
      <c r="U692" s="5"/>
      <c r="X692" s="314"/>
      <c r="Y692" s="1"/>
      <c r="Z692" s="1"/>
      <c r="AA692" s="1"/>
      <c r="AB692" s="1"/>
      <c r="AC692" s="1"/>
      <c r="AD692" s="1"/>
      <c r="AE692" s="1"/>
      <c r="AF692" s="1"/>
      <c r="AG692" s="1"/>
      <c r="AH692" s="1"/>
      <c r="AI692" s="1"/>
      <c r="AJ692" s="1"/>
      <c r="AK692" s="1"/>
      <c r="AL692" s="1"/>
      <c r="AM692" s="1"/>
    </row>
    <row r="693" spans="2:39" x14ac:dyDescent="0.25">
      <c r="B693" s="29"/>
      <c r="C693" s="411" t="str">
        <f t="shared" ref="C693:C703" si="1106">C510</f>
        <v>&lt;Insert Module / Unit 2&gt;</v>
      </c>
      <c r="D693" s="346"/>
      <c r="E693" s="346"/>
      <c r="F693" s="346"/>
      <c r="G693" s="346"/>
      <c r="H693" s="107"/>
      <c r="I693" s="108"/>
      <c r="J693" s="108"/>
      <c r="K693" s="108"/>
      <c r="L693" s="108"/>
      <c r="M693" s="108"/>
      <c r="N693" s="108"/>
      <c r="O693" s="108"/>
      <c r="P693" s="108"/>
      <c r="Q693" s="108"/>
      <c r="R693" s="108"/>
      <c r="S693" s="108"/>
      <c r="T693" s="10">
        <f t="shared" si="1105"/>
        <v>0</v>
      </c>
      <c r="U693" s="5"/>
      <c r="X693" s="314"/>
      <c r="Y693" s="1"/>
      <c r="Z693" s="1"/>
      <c r="AA693" s="1"/>
      <c r="AB693" s="1"/>
      <c r="AC693" s="1"/>
      <c r="AD693" s="1"/>
      <c r="AE693" s="1"/>
      <c r="AF693" s="1"/>
      <c r="AG693" s="1"/>
      <c r="AH693" s="1"/>
      <c r="AI693" s="1"/>
      <c r="AJ693" s="1"/>
      <c r="AK693" s="1"/>
      <c r="AL693" s="1"/>
      <c r="AM693" s="1"/>
    </row>
    <row r="694" spans="2:39" x14ac:dyDescent="0.25">
      <c r="B694" s="29"/>
      <c r="C694" s="411" t="str">
        <f t="shared" si="1106"/>
        <v>&lt;Insert Module / Unit 3&gt;</v>
      </c>
      <c r="D694" s="346"/>
      <c r="E694" s="346"/>
      <c r="F694" s="346"/>
      <c r="G694" s="346"/>
      <c r="H694" s="107"/>
      <c r="I694" s="108"/>
      <c r="J694" s="108"/>
      <c r="K694" s="108"/>
      <c r="L694" s="108"/>
      <c r="M694" s="108"/>
      <c r="N694" s="108"/>
      <c r="O694" s="108"/>
      <c r="P694" s="108"/>
      <c r="Q694" s="108"/>
      <c r="R694" s="108"/>
      <c r="S694" s="108"/>
      <c r="T694" s="10">
        <f t="shared" si="1105"/>
        <v>0</v>
      </c>
      <c r="U694" s="5"/>
      <c r="X694" s="314"/>
      <c r="Y694" s="1"/>
      <c r="Z694" s="1"/>
      <c r="AA694" s="1"/>
      <c r="AB694" s="1"/>
      <c r="AC694" s="1"/>
      <c r="AD694" s="1"/>
      <c r="AE694" s="1"/>
      <c r="AF694" s="1"/>
      <c r="AG694" s="1"/>
      <c r="AH694" s="1"/>
      <c r="AI694" s="1"/>
      <c r="AJ694" s="1"/>
      <c r="AK694" s="1"/>
      <c r="AL694" s="1"/>
      <c r="AM694" s="1"/>
    </row>
    <row r="695" spans="2:39" x14ac:dyDescent="0.25">
      <c r="B695" s="29"/>
      <c r="C695" s="411" t="str">
        <f t="shared" si="1106"/>
        <v>&lt;Insert Module / Unit 4&gt;</v>
      </c>
      <c r="D695" s="346"/>
      <c r="E695" s="346"/>
      <c r="F695" s="346"/>
      <c r="G695" s="346"/>
      <c r="H695" s="107"/>
      <c r="I695" s="108"/>
      <c r="J695" s="108"/>
      <c r="K695" s="108"/>
      <c r="L695" s="108"/>
      <c r="M695" s="108"/>
      <c r="N695" s="108"/>
      <c r="O695" s="108"/>
      <c r="P695" s="108"/>
      <c r="Q695" s="108"/>
      <c r="R695" s="108"/>
      <c r="S695" s="108"/>
      <c r="T695" s="10">
        <f t="shared" si="1105"/>
        <v>0</v>
      </c>
      <c r="U695" s="5"/>
      <c r="X695" s="314"/>
      <c r="Y695" s="1"/>
      <c r="Z695" s="1"/>
      <c r="AA695" s="1"/>
      <c r="AB695" s="1"/>
      <c r="AC695" s="1"/>
      <c r="AD695" s="1"/>
      <c r="AE695" s="1"/>
      <c r="AF695" s="1"/>
      <c r="AG695" s="1"/>
      <c r="AH695" s="1"/>
      <c r="AI695" s="1"/>
      <c r="AJ695" s="1"/>
      <c r="AK695" s="1"/>
      <c r="AL695" s="1"/>
      <c r="AM695" s="1"/>
    </row>
    <row r="696" spans="2:39" x14ac:dyDescent="0.25">
      <c r="B696" s="29"/>
      <c r="C696" s="411" t="str">
        <f t="shared" si="1106"/>
        <v>&lt;Insert Module / Unit 5&gt;</v>
      </c>
      <c r="D696" s="346"/>
      <c r="E696" s="346"/>
      <c r="F696" s="346"/>
      <c r="G696" s="346"/>
      <c r="H696" s="107"/>
      <c r="I696" s="108"/>
      <c r="J696" s="108"/>
      <c r="K696" s="108"/>
      <c r="L696" s="108"/>
      <c r="M696" s="108"/>
      <c r="N696" s="108"/>
      <c r="O696" s="108"/>
      <c r="P696" s="108"/>
      <c r="Q696" s="108"/>
      <c r="R696" s="108"/>
      <c r="S696" s="108"/>
      <c r="T696" s="10">
        <f t="shared" si="1105"/>
        <v>0</v>
      </c>
      <c r="U696" s="5"/>
      <c r="X696" s="314"/>
      <c r="Y696" s="1"/>
      <c r="Z696" s="1"/>
      <c r="AA696" s="1"/>
      <c r="AB696" s="1"/>
      <c r="AC696" s="1"/>
      <c r="AD696" s="1"/>
      <c r="AE696" s="1"/>
      <c r="AF696" s="1"/>
      <c r="AG696" s="1"/>
      <c r="AH696" s="1"/>
      <c r="AI696" s="1"/>
      <c r="AJ696" s="1"/>
      <c r="AK696" s="1"/>
      <c r="AL696" s="1"/>
      <c r="AM696" s="1"/>
    </row>
    <row r="697" spans="2:39" x14ac:dyDescent="0.25">
      <c r="B697" s="29"/>
      <c r="C697" s="411" t="str">
        <f t="shared" si="1106"/>
        <v>&lt;Insert Module / Unit 6&gt;</v>
      </c>
      <c r="D697" s="346"/>
      <c r="E697" s="346"/>
      <c r="F697" s="346"/>
      <c r="G697" s="346"/>
      <c r="H697" s="107"/>
      <c r="I697" s="108"/>
      <c r="J697" s="108"/>
      <c r="K697" s="108"/>
      <c r="L697" s="108"/>
      <c r="M697" s="108"/>
      <c r="N697" s="108"/>
      <c r="O697" s="108"/>
      <c r="P697" s="108"/>
      <c r="Q697" s="108"/>
      <c r="R697" s="108"/>
      <c r="S697" s="108"/>
      <c r="T697" s="10">
        <f t="shared" si="1105"/>
        <v>0</v>
      </c>
      <c r="U697" s="5"/>
      <c r="X697" s="314"/>
      <c r="Y697" s="1"/>
      <c r="Z697" s="1"/>
      <c r="AA697" s="1"/>
      <c r="AB697" s="1"/>
      <c r="AC697" s="1"/>
      <c r="AD697" s="1"/>
      <c r="AE697" s="1"/>
      <c r="AF697" s="1"/>
      <c r="AG697" s="1"/>
      <c r="AH697" s="1"/>
      <c r="AI697" s="1"/>
      <c r="AJ697" s="1"/>
      <c r="AK697" s="1"/>
      <c r="AL697" s="1"/>
      <c r="AM697" s="1"/>
    </row>
    <row r="698" spans="2:39" x14ac:dyDescent="0.25">
      <c r="B698" s="29"/>
      <c r="C698" s="411" t="str">
        <f t="shared" si="1106"/>
        <v>&lt;Insert Module / Unit 7&gt;</v>
      </c>
      <c r="D698" s="346"/>
      <c r="E698" s="346"/>
      <c r="F698" s="346"/>
      <c r="G698" s="346"/>
      <c r="H698" s="107"/>
      <c r="I698" s="108"/>
      <c r="J698" s="108"/>
      <c r="K698" s="108"/>
      <c r="L698" s="108"/>
      <c r="M698" s="108"/>
      <c r="N698" s="108"/>
      <c r="O698" s="108"/>
      <c r="P698" s="108"/>
      <c r="Q698" s="108"/>
      <c r="R698" s="108"/>
      <c r="S698" s="108"/>
      <c r="T698" s="10">
        <f t="shared" si="1105"/>
        <v>0</v>
      </c>
      <c r="U698" s="5"/>
      <c r="X698" s="314"/>
      <c r="Y698" s="1"/>
      <c r="Z698" s="1"/>
      <c r="AA698" s="1"/>
      <c r="AB698" s="1"/>
      <c r="AC698" s="1"/>
      <c r="AD698" s="1"/>
      <c r="AE698" s="1"/>
      <c r="AF698" s="1"/>
      <c r="AG698" s="1"/>
      <c r="AH698" s="1"/>
      <c r="AI698" s="1"/>
      <c r="AJ698" s="1"/>
      <c r="AK698" s="1"/>
      <c r="AL698" s="1"/>
      <c r="AM698" s="1"/>
    </row>
    <row r="699" spans="2:39" x14ac:dyDescent="0.25">
      <c r="B699" s="29"/>
      <c r="C699" s="411" t="str">
        <f t="shared" si="1106"/>
        <v>&lt;Insert Module / Unit 8&gt;</v>
      </c>
      <c r="D699" s="346"/>
      <c r="E699" s="346"/>
      <c r="F699" s="346"/>
      <c r="G699" s="346"/>
      <c r="H699" s="107"/>
      <c r="I699" s="108"/>
      <c r="J699" s="108"/>
      <c r="K699" s="108"/>
      <c r="L699" s="108"/>
      <c r="M699" s="108"/>
      <c r="N699" s="108"/>
      <c r="O699" s="108"/>
      <c r="P699" s="108"/>
      <c r="Q699" s="108"/>
      <c r="R699" s="108"/>
      <c r="S699" s="108"/>
      <c r="T699" s="10">
        <f t="shared" si="1105"/>
        <v>0</v>
      </c>
      <c r="U699" s="5"/>
      <c r="X699" s="314"/>
      <c r="Y699" s="1"/>
      <c r="Z699" s="1"/>
      <c r="AA699" s="1"/>
      <c r="AB699" s="1"/>
      <c r="AC699" s="1"/>
      <c r="AD699" s="1"/>
      <c r="AE699" s="1"/>
      <c r="AF699" s="1"/>
      <c r="AG699" s="1"/>
      <c r="AH699" s="1"/>
      <c r="AI699" s="1"/>
      <c r="AJ699" s="1"/>
      <c r="AK699" s="1"/>
      <c r="AL699" s="1"/>
      <c r="AM699" s="1"/>
    </row>
    <row r="700" spans="2:39" x14ac:dyDescent="0.25">
      <c r="B700" s="29"/>
      <c r="C700" s="411" t="str">
        <f t="shared" si="1106"/>
        <v>&lt;Insert Module / Unit 9&gt;</v>
      </c>
      <c r="D700" s="346"/>
      <c r="E700" s="346"/>
      <c r="F700" s="346"/>
      <c r="G700" s="346"/>
      <c r="H700" s="107"/>
      <c r="I700" s="108"/>
      <c r="J700" s="108"/>
      <c r="K700" s="108"/>
      <c r="L700" s="108"/>
      <c r="M700" s="108"/>
      <c r="N700" s="108"/>
      <c r="O700" s="108"/>
      <c r="P700" s="108"/>
      <c r="Q700" s="108"/>
      <c r="R700" s="108"/>
      <c r="S700" s="108"/>
      <c r="T700" s="10">
        <f t="shared" si="1105"/>
        <v>0</v>
      </c>
      <c r="U700" s="5"/>
      <c r="X700" s="314"/>
      <c r="Y700" s="1"/>
      <c r="Z700" s="1"/>
      <c r="AA700" s="1"/>
      <c r="AB700" s="1"/>
      <c r="AC700" s="1"/>
      <c r="AD700" s="1"/>
      <c r="AE700" s="1"/>
      <c r="AF700" s="1"/>
      <c r="AG700" s="1"/>
      <c r="AH700" s="1"/>
      <c r="AI700" s="1"/>
      <c r="AJ700" s="1"/>
      <c r="AK700" s="1"/>
      <c r="AL700" s="1"/>
      <c r="AM700" s="1"/>
    </row>
    <row r="701" spans="2:39" x14ac:dyDescent="0.25">
      <c r="B701" s="29"/>
      <c r="C701" s="411" t="str">
        <f t="shared" si="1106"/>
        <v>&lt;Insert Module / Unit 10&gt;</v>
      </c>
      <c r="D701" s="346"/>
      <c r="E701" s="346"/>
      <c r="F701" s="346"/>
      <c r="G701" s="346"/>
      <c r="H701" s="107"/>
      <c r="I701" s="108"/>
      <c r="J701" s="108"/>
      <c r="K701" s="108"/>
      <c r="L701" s="108"/>
      <c r="M701" s="108"/>
      <c r="N701" s="108"/>
      <c r="O701" s="108"/>
      <c r="P701" s="108"/>
      <c r="Q701" s="108"/>
      <c r="R701" s="108"/>
      <c r="S701" s="108"/>
      <c r="T701" s="10">
        <f t="shared" si="1105"/>
        <v>0</v>
      </c>
      <c r="U701" s="5"/>
      <c r="X701" s="314"/>
      <c r="Y701" s="1"/>
      <c r="Z701" s="1"/>
      <c r="AA701" s="1"/>
      <c r="AB701" s="1"/>
      <c r="AC701" s="1"/>
      <c r="AD701" s="1"/>
      <c r="AE701" s="1"/>
      <c r="AF701" s="1"/>
      <c r="AG701" s="1"/>
      <c r="AH701" s="1"/>
      <c r="AI701" s="1"/>
      <c r="AJ701" s="1"/>
      <c r="AK701" s="1"/>
      <c r="AL701" s="1"/>
      <c r="AM701" s="1"/>
    </row>
    <row r="702" spans="2:39" x14ac:dyDescent="0.25">
      <c r="B702" s="29"/>
      <c r="C702" s="411" t="str">
        <f t="shared" si="1106"/>
        <v>&lt;Insert Module / Unit 11&gt;</v>
      </c>
      <c r="D702" s="346"/>
      <c r="E702" s="346"/>
      <c r="F702" s="346"/>
      <c r="G702" s="346"/>
      <c r="H702" s="107"/>
      <c r="I702" s="108"/>
      <c r="J702" s="108"/>
      <c r="K702" s="108"/>
      <c r="L702" s="108"/>
      <c r="M702" s="108"/>
      <c r="N702" s="108"/>
      <c r="O702" s="108"/>
      <c r="P702" s="108"/>
      <c r="Q702" s="108"/>
      <c r="R702" s="108"/>
      <c r="S702" s="108"/>
      <c r="T702" s="10">
        <f t="shared" si="1105"/>
        <v>0</v>
      </c>
      <c r="U702" s="5"/>
      <c r="X702" s="314"/>
      <c r="Y702" s="1"/>
      <c r="Z702" s="1"/>
      <c r="AA702" s="1"/>
      <c r="AB702" s="1"/>
      <c r="AC702" s="1"/>
      <c r="AD702" s="1"/>
      <c r="AE702" s="1"/>
      <c r="AF702" s="1"/>
      <c r="AG702" s="1"/>
      <c r="AH702" s="1"/>
      <c r="AI702" s="1"/>
      <c r="AJ702" s="1"/>
      <c r="AK702" s="1"/>
      <c r="AL702" s="1"/>
      <c r="AM702" s="1"/>
    </row>
    <row r="703" spans="2:39" x14ac:dyDescent="0.25">
      <c r="B703" s="29"/>
      <c r="C703" s="411" t="str">
        <f t="shared" si="1106"/>
        <v>&lt;Insert Module / Unit 12&gt;</v>
      </c>
      <c r="D703" s="346"/>
      <c r="E703" s="346"/>
      <c r="F703" s="346"/>
      <c r="G703" s="346"/>
      <c r="H703" s="107"/>
      <c r="I703" s="108"/>
      <c r="J703" s="108"/>
      <c r="K703" s="108"/>
      <c r="L703" s="108"/>
      <c r="M703" s="108"/>
      <c r="N703" s="108"/>
      <c r="O703" s="108"/>
      <c r="P703" s="108"/>
      <c r="Q703" s="108"/>
      <c r="R703" s="108"/>
      <c r="S703" s="108"/>
      <c r="T703" s="10">
        <f t="shared" si="1105"/>
        <v>0</v>
      </c>
      <c r="U703" s="5"/>
      <c r="X703" s="314"/>
      <c r="Y703" s="1"/>
      <c r="Z703" s="1"/>
      <c r="AA703" s="1"/>
      <c r="AB703" s="1"/>
      <c r="AC703" s="1"/>
      <c r="AD703" s="1"/>
      <c r="AE703" s="1"/>
      <c r="AF703" s="1"/>
      <c r="AG703" s="1"/>
      <c r="AH703" s="1"/>
      <c r="AI703" s="1"/>
      <c r="AJ703" s="1"/>
      <c r="AK703" s="1"/>
      <c r="AL703" s="1"/>
      <c r="AM703" s="1"/>
    </row>
    <row r="704" spans="2:39" x14ac:dyDescent="0.25">
      <c r="B704" s="29"/>
      <c r="H704" s="5"/>
      <c r="T704" s="5"/>
      <c r="U704" s="5"/>
      <c r="V704" s="326" t="s">
        <v>167</v>
      </c>
      <c r="X704" s="314"/>
      <c r="Y704" s="1"/>
      <c r="Z704" s="1"/>
      <c r="AA704" s="1"/>
      <c r="AB704" s="1"/>
      <c r="AC704" s="1"/>
      <c r="AD704" s="1"/>
      <c r="AE704" s="1"/>
      <c r="AF704" s="1"/>
      <c r="AG704" s="1"/>
      <c r="AH704" s="1"/>
      <c r="AI704" s="1"/>
      <c r="AJ704" s="1"/>
      <c r="AK704" s="1"/>
      <c r="AL704" s="1"/>
      <c r="AM704" s="1"/>
    </row>
    <row r="705" spans="2:39" x14ac:dyDescent="0.25">
      <c r="B705" s="29"/>
      <c r="G705" s="100" t="s">
        <v>105</v>
      </c>
      <c r="H705" s="10">
        <f>SUM(H692:H704)</f>
        <v>0</v>
      </c>
      <c r="I705" s="10">
        <f t="shared" ref="I705" si="1107">SUM(I692:I704)</f>
        <v>0</v>
      </c>
      <c r="J705" s="10">
        <f t="shared" ref="J705" si="1108">SUM(J692:J704)</f>
        <v>0</v>
      </c>
      <c r="K705" s="10">
        <f t="shared" ref="K705" si="1109">SUM(K692:K704)</f>
        <v>0</v>
      </c>
      <c r="L705" s="10">
        <f t="shared" ref="L705" si="1110">SUM(L692:L704)</f>
        <v>0</v>
      </c>
      <c r="M705" s="10">
        <f t="shared" ref="M705" si="1111">SUM(M692:M704)</f>
        <v>0</v>
      </c>
      <c r="N705" s="10">
        <f t="shared" ref="N705" si="1112">SUM(N692:N704)</f>
        <v>0</v>
      </c>
      <c r="O705" s="10">
        <f t="shared" ref="O705" si="1113">SUM(O692:O704)</f>
        <v>0</v>
      </c>
      <c r="P705" s="10">
        <f t="shared" ref="P705" si="1114">SUM(P692:P704)</f>
        <v>0</v>
      </c>
      <c r="Q705" s="10">
        <f t="shared" ref="Q705" si="1115">SUM(Q692:Q704)</f>
        <v>0</v>
      </c>
      <c r="R705" s="10">
        <f t="shared" ref="R705" si="1116">SUM(R692:R704)</f>
        <v>0</v>
      </c>
      <c r="S705" s="10">
        <f t="shared" ref="S705" si="1117">SUM(S692:S704)</f>
        <v>0</v>
      </c>
      <c r="T705" s="10">
        <f t="shared" ref="T705" si="1118">SUM(H705:S705)</f>
        <v>0</v>
      </c>
      <c r="U705" s="5"/>
      <c r="V705" s="327" t="s">
        <v>168</v>
      </c>
      <c r="X705" s="314"/>
      <c r="Y705" s="1"/>
      <c r="Z705" s="1"/>
      <c r="AA705" s="1"/>
      <c r="AB705" s="1"/>
      <c r="AC705" s="1"/>
      <c r="AD705" s="1"/>
      <c r="AE705" s="1"/>
      <c r="AF705" s="1"/>
      <c r="AG705" s="1"/>
      <c r="AH705" s="1"/>
      <c r="AI705" s="1"/>
      <c r="AJ705" s="1"/>
      <c r="AK705" s="1"/>
      <c r="AL705" s="1"/>
      <c r="AM705" s="1"/>
    </row>
    <row r="706" spans="2:39" x14ac:dyDescent="0.25">
      <c r="B706" s="29"/>
      <c r="G706" s="106" t="s">
        <v>112</v>
      </c>
      <c r="H706" s="10">
        <f>H705*$P$11</f>
        <v>0</v>
      </c>
      <c r="I706" s="10">
        <f t="shared" ref="I706" si="1119">I705*$P$11</f>
        <v>0</v>
      </c>
      <c r="J706" s="10">
        <f t="shared" ref="J706" si="1120">J705*$P$11</f>
        <v>0</v>
      </c>
      <c r="K706" s="10">
        <f t="shared" ref="K706" si="1121">K705*$P$11</f>
        <v>0</v>
      </c>
      <c r="L706" s="10">
        <f t="shared" ref="L706" si="1122">L705*$P$11</f>
        <v>0</v>
      </c>
      <c r="M706" s="10">
        <f t="shared" ref="M706" si="1123">M705*$P$11</f>
        <v>0</v>
      </c>
      <c r="N706" s="10">
        <f t="shared" ref="N706" si="1124">N705*$P$11</f>
        <v>0</v>
      </c>
      <c r="O706" s="10">
        <f t="shared" ref="O706" si="1125">O705*$P$11</f>
        <v>0</v>
      </c>
      <c r="P706" s="10">
        <f t="shared" ref="P706" si="1126">P705*$P$11</f>
        <v>0</v>
      </c>
      <c r="Q706" s="10">
        <f t="shared" ref="Q706" si="1127">Q705*$P$11</f>
        <v>0</v>
      </c>
      <c r="R706" s="10">
        <f t="shared" ref="R706" si="1128">R705*$P$11</f>
        <v>0</v>
      </c>
      <c r="S706" s="10">
        <f t="shared" ref="S706" si="1129">S705*$P$11</f>
        <v>0</v>
      </c>
      <c r="T706" s="10">
        <f>SUM(H706:S706)</f>
        <v>0</v>
      </c>
      <c r="U706" s="5"/>
      <c r="V706" s="21">
        <f>'C Staff Rates &amp; Roles'!$L$16</f>
        <v>1800</v>
      </c>
      <c r="X706" s="314"/>
      <c r="Y706" s="1"/>
      <c r="Z706" s="1"/>
      <c r="AA706" s="1"/>
      <c r="AB706" s="1"/>
      <c r="AC706" s="1"/>
      <c r="AD706" s="1"/>
      <c r="AE706" s="1"/>
      <c r="AF706" s="1"/>
      <c r="AG706" s="1"/>
      <c r="AH706" s="1"/>
      <c r="AI706" s="1"/>
      <c r="AJ706" s="1"/>
      <c r="AK706" s="1"/>
      <c r="AL706" s="1"/>
      <c r="AM706" s="1"/>
    </row>
    <row r="707" spans="2:39" x14ac:dyDescent="0.25">
      <c r="B707" s="29"/>
      <c r="G707" s="100" t="s">
        <v>111</v>
      </c>
      <c r="H707" s="10">
        <f>H705*$Q$11</f>
        <v>0</v>
      </c>
      <c r="I707" s="10">
        <f t="shared" ref="I707:S707" si="1130">I705*$Q$11</f>
        <v>0</v>
      </c>
      <c r="J707" s="10">
        <f t="shared" si="1130"/>
        <v>0</v>
      </c>
      <c r="K707" s="10">
        <f t="shared" si="1130"/>
        <v>0</v>
      </c>
      <c r="L707" s="10">
        <f t="shared" si="1130"/>
        <v>0</v>
      </c>
      <c r="M707" s="10">
        <f t="shared" si="1130"/>
        <v>0</v>
      </c>
      <c r="N707" s="10">
        <f t="shared" si="1130"/>
        <v>0</v>
      </c>
      <c r="O707" s="10">
        <f t="shared" si="1130"/>
        <v>0</v>
      </c>
      <c r="P707" s="10">
        <f t="shared" si="1130"/>
        <v>0</v>
      </c>
      <c r="Q707" s="10">
        <f t="shared" si="1130"/>
        <v>0</v>
      </c>
      <c r="R707" s="10">
        <f t="shared" si="1130"/>
        <v>0</v>
      </c>
      <c r="S707" s="10">
        <f t="shared" si="1130"/>
        <v>0</v>
      </c>
      <c r="T707" s="10">
        <f>SUM(H707:S707)</f>
        <v>0</v>
      </c>
      <c r="U707" s="5"/>
      <c r="X707" s="314"/>
      <c r="Y707" s="1"/>
      <c r="Z707" s="1"/>
      <c r="AA707" s="1"/>
      <c r="AB707" s="1"/>
      <c r="AC707" s="1"/>
      <c r="AD707" s="1"/>
      <c r="AE707" s="1"/>
      <c r="AF707" s="1"/>
      <c r="AG707" s="1"/>
      <c r="AH707" s="1"/>
      <c r="AI707" s="1"/>
      <c r="AJ707" s="1"/>
      <c r="AK707" s="1"/>
      <c r="AL707" s="1"/>
      <c r="AM707" s="1"/>
    </row>
    <row r="708" spans="2:39" x14ac:dyDescent="0.25">
      <c r="B708" s="29"/>
      <c r="G708" s="100" t="s">
        <v>122</v>
      </c>
      <c r="H708" s="10">
        <f>SUM(H705:H707)</f>
        <v>0</v>
      </c>
      <c r="I708" s="10">
        <f t="shared" ref="I708" si="1131">SUM(I705:I707)</f>
        <v>0</v>
      </c>
      <c r="J708" s="10">
        <f t="shared" ref="J708" si="1132">SUM(J705:J707)</f>
        <v>0</v>
      </c>
      <c r="K708" s="10">
        <f t="shared" ref="K708" si="1133">SUM(K705:K707)</f>
        <v>0</v>
      </c>
      <c r="L708" s="10">
        <f t="shared" ref="L708" si="1134">SUM(L705:L707)</f>
        <v>0</v>
      </c>
      <c r="M708" s="10">
        <f t="shared" ref="M708" si="1135">SUM(M705:M707)</f>
        <v>0</v>
      </c>
      <c r="N708" s="10">
        <f t="shared" ref="N708" si="1136">SUM(N705:N707)</f>
        <v>0</v>
      </c>
      <c r="O708" s="10">
        <f t="shared" ref="O708" si="1137">SUM(O705:O707)</f>
        <v>0</v>
      </c>
      <c r="P708" s="10">
        <f t="shared" ref="P708" si="1138">SUM(P705:P707)</f>
        <v>0</v>
      </c>
      <c r="Q708" s="10">
        <f t="shared" ref="Q708" si="1139">SUM(Q705:Q707)</f>
        <v>0</v>
      </c>
      <c r="R708" s="10">
        <f t="shared" ref="R708" si="1140">SUM(R705:R707)</f>
        <v>0</v>
      </c>
      <c r="S708" s="10">
        <f t="shared" ref="S708" si="1141">SUM(S705:S707)</f>
        <v>0</v>
      </c>
      <c r="T708" s="104">
        <f>SUM(T705:T707)</f>
        <v>0</v>
      </c>
      <c r="U708" s="105"/>
      <c r="V708" s="141">
        <f>T708/V706</f>
        <v>0</v>
      </c>
      <c r="X708" s="314"/>
      <c r="Y708" s="1"/>
      <c r="Z708" s="1"/>
      <c r="AA708" s="1"/>
      <c r="AB708" s="1"/>
      <c r="AC708" s="1"/>
      <c r="AD708" s="1"/>
      <c r="AE708" s="1"/>
      <c r="AF708" s="1"/>
      <c r="AG708" s="1"/>
      <c r="AH708" s="1"/>
      <c r="AI708" s="1"/>
      <c r="AJ708" s="1"/>
      <c r="AK708" s="1"/>
      <c r="AL708" s="1"/>
      <c r="AM708" s="1"/>
    </row>
    <row r="709" spans="2:39" x14ac:dyDescent="0.25">
      <c r="B709" s="29"/>
      <c r="X709" s="314"/>
      <c r="Y709" s="1"/>
      <c r="Z709" s="1"/>
      <c r="AA709" s="1"/>
      <c r="AB709" s="1"/>
      <c r="AC709" s="1"/>
      <c r="AD709" s="1"/>
      <c r="AE709" s="1"/>
      <c r="AF709" s="1"/>
      <c r="AG709" s="1"/>
      <c r="AH709" s="1"/>
      <c r="AI709" s="1"/>
      <c r="AJ709" s="1"/>
      <c r="AK709" s="1"/>
      <c r="AL709" s="1"/>
      <c r="AM709" s="1"/>
    </row>
    <row r="710" spans="2:39" ht="18.75" x14ac:dyDescent="0.3">
      <c r="B710" s="29"/>
      <c r="E710" s="23" t="s">
        <v>49</v>
      </c>
      <c r="G710" s="101" t="s">
        <v>142</v>
      </c>
      <c r="I710" s="94" t="s">
        <v>109</v>
      </c>
      <c r="J710" s="112">
        <f>$O$11</f>
        <v>15</v>
      </c>
      <c r="K710" s="94"/>
      <c r="M710" s="94" t="s">
        <v>95</v>
      </c>
      <c r="N710" s="20">
        <f>$P$11</f>
        <v>0</v>
      </c>
      <c r="P710" t="s">
        <v>110</v>
      </c>
      <c r="R710" s="121">
        <f>$Q$11</f>
        <v>0</v>
      </c>
      <c r="X710" s="314"/>
      <c r="Y710" s="1"/>
      <c r="Z710" s="1"/>
      <c r="AA710" s="1"/>
      <c r="AB710" s="1"/>
      <c r="AC710" s="1"/>
      <c r="AD710" s="1"/>
      <c r="AE710" s="1"/>
      <c r="AF710" s="1"/>
      <c r="AG710" s="1"/>
      <c r="AH710" s="1"/>
      <c r="AI710" s="1"/>
      <c r="AJ710" s="1"/>
      <c r="AK710" s="1"/>
      <c r="AL710" s="1"/>
      <c r="AM710" s="1"/>
    </row>
    <row r="711" spans="2:39" x14ac:dyDescent="0.25">
      <c r="B711" s="29"/>
      <c r="C711" s="353" t="s">
        <v>123</v>
      </c>
      <c r="D711" s="362"/>
      <c r="E711" s="362"/>
      <c r="F711" s="362"/>
      <c r="G711" s="362"/>
      <c r="H711" s="109" t="s">
        <v>91</v>
      </c>
      <c r="I711" s="109" t="s">
        <v>92</v>
      </c>
      <c r="J711" s="109" t="s">
        <v>93</v>
      </c>
      <c r="K711" s="109" t="s">
        <v>94</v>
      </c>
      <c r="L711" s="109" t="s">
        <v>83</v>
      </c>
      <c r="M711" s="109" t="s">
        <v>84</v>
      </c>
      <c r="N711" s="109" t="s">
        <v>85</v>
      </c>
      <c r="O711" s="109" t="s">
        <v>86</v>
      </c>
      <c r="P711" s="109" t="s">
        <v>87</v>
      </c>
      <c r="Q711" s="109" t="s">
        <v>88</v>
      </c>
      <c r="R711" s="109" t="s">
        <v>89</v>
      </c>
      <c r="S711" s="109" t="s">
        <v>90</v>
      </c>
      <c r="T711" s="109" t="s">
        <v>3</v>
      </c>
      <c r="U711" s="136"/>
      <c r="X711" s="314"/>
      <c r="Y711" s="1"/>
      <c r="Z711" s="1"/>
      <c r="AA711" s="1"/>
      <c r="AB711" s="1"/>
      <c r="AC711" s="1"/>
      <c r="AD711" s="1"/>
      <c r="AE711" s="1"/>
      <c r="AF711" s="1"/>
      <c r="AG711" s="1"/>
      <c r="AH711" s="1"/>
      <c r="AI711" s="1"/>
      <c r="AJ711" s="1"/>
      <c r="AK711" s="1"/>
      <c r="AL711" s="1"/>
      <c r="AM711" s="1"/>
    </row>
    <row r="712" spans="2:39" x14ac:dyDescent="0.25">
      <c r="B712" s="29"/>
      <c r="C712" s="411" t="str">
        <f>C529</f>
        <v>&lt;Insert Module / Unit 1&gt;</v>
      </c>
      <c r="D712" s="346"/>
      <c r="E712" s="346"/>
      <c r="F712" s="346"/>
      <c r="G712" s="346"/>
      <c r="H712" s="107"/>
      <c r="I712" s="108"/>
      <c r="J712" s="108"/>
      <c r="K712" s="108"/>
      <c r="L712" s="108"/>
      <c r="M712" s="108"/>
      <c r="N712" s="108"/>
      <c r="O712" s="108"/>
      <c r="P712" s="108"/>
      <c r="Q712" s="108"/>
      <c r="R712" s="108"/>
      <c r="S712" s="108"/>
      <c r="T712" s="10">
        <f t="shared" ref="T712:T723" si="1142">SUM(H712:S712)</f>
        <v>0</v>
      </c>
      <c r="U712" s="5"/>
      <c r="X712" s="314"/>
      <c r="Y712" s="1"/>
      <c r="Z712" s="1"/>
      <c r="AA712" s="1"/>
      <c r="AB712" s="1"/>
      <c r="AC712" s="1"/>
      <c r="AD712" s="1"/>
      <c r="AE712" s="1"/>
      <c r="AF712" s="1"/>
      <c r="AG712" s="1"/>
      <c r="AH712" s="1"/>
      <c r="AI712" s="1"/>
      <c r="AJ712" s="1"/>
      <c r="AK712" s="1"/>
      <c r="AL712" s="1"/>
      <c r="AM712" s="1"/>
    </row>
    <row r="713" spans="2:39" x14ac:dyDescent="0.25">
      <c r="B713" s="29"/>
      <c r="C713" s="411" t="str">
        <f t="shared" ref="C713:C723" si="1143">C530</f>
        <v>&lt;Insert Module / Unit 2&gt;</v>
      </c>
      <c r="D713" s="346"/>
      <c r="E713" s="346"/>
      <c r="F713" s="346"/>
      <c r="G713" s="346"/>
      <c r="H713" s="107"/>
      <c r="I713" s="108"/>
      <c r="J713" s="108"/>
      <c r="K713" s="108"/>
      <c r="L713" s="108"/>
      <c r="M713" s="108"/>
      <c r="N713" s="108"/>
      <c r="O713" s="108"/>
      <c r="P713" s="108"/>
      <c r="Q713" s="108"/>
      <c r="R713" s="108"/>
      <c r="S713" s="108"/>
      <c r="T713" s="10">
        <f t="shared" si="1142"/>
        <v>0</v>
      </c>
      <c r="U713" s="5"/>
      <c r="X713" s="314"/>
      <c r="Y713" s="1"/>
      <c r="Z713" s="1"/>
      <c r="AA713" s="1"/>
      <c r="AB713" s="1"/>
      <c r="AC713" s="1"/>
      <c r="AD713" s="1"/>
      <c r="AE713" s="1"/>
      <c r="AF713" s="1"/>
      <c r="AG713" s="1"/>
      <c r="AH713" s="1"/>
      <c r="AI713" s="1"/>
      <c r="AJ713" s="1"/>
      <c r="AK713" s="1"/>
      <c r="AL713" s="1"/>
      <c r="AM713" s="1"/>
    </row>
    <row r="714" spans="2:39" x14ac:dyDescent="0.25">
      <c r="B714" s="29"/>
      <c r="C714" s="411" t="str">
        <f t="shared" si="1143"/>
        <v>&lt;Insert Module / Unit 3&gt;</v>
      </c>
      <c r="D714" s="346"/>
      <c r="E714" s="346"/>
      <c r="F714" s="346"/>
      <c r="G714" s="346"/>
      <c r="H714" s="107"/>
      <c r="I714" s="108"/>
      <c r="J714" s="108"/>
      <c r="K714" s="108"/>
      <c r="L714" s="108"/>
      <c r="M714" s="108"/>
      <c r="N714" s="108"/>
      <c r="O714" s="108"/>
      <c r="P714" s="108"/>
      <c r="Q714" s="108"/>
      <c r="R714" s="108"/>
      <c r="S714" s="108"/>
      <c r="T714" s="10">
        <f t="shared" si="1142"/>
        <v>0</v>
      </c>
      <c r="U714" s="5"/>
      <c r="X714" s="314"/>
      <c r="Y714" s="1"/>
      <c r="Z714" s="1"/>
      <c r="AA714" s="1"/>
      <c r="AB714" s="1"/>
      <c r="AC714" s="1"/>
      <c r="AD714" s="1"/>
      <c r="AE714" s="1"/>
      <c r="AF714" s="1"/>
      <c r="AG714" s="1"/>
      <c r="AH714" s="1"/>
      <c r="AI714" s="1"/>
      <c r="AJ714" s="1"/>
      <c r="AK714" s="1"/>
      <c r="AL714" s="1"/>
      <c r="AM714" s="1"/>
    </row>
    <row r="715" spans="2:39" x14ac:dyDescent="0.25">
      <c r="B715" s="29"/>
      <c r="C715" s="411" t="str">
        <f t="shared" si="1143"/>
        <v>&lt;Insert Module / Unit 4&gt;</v>
      </c>
      <c r="D715" s="346"/>
      <c r="E715" s="346"/>
      <c r="F715" s="346"/>
      <c r="G715" s="346"/>
      <c r="H715" s="107"/>
      <c r="I715" s="108"/>
      <c r="J715" s="108"/>
      <c r="K715" s="108"/>
      <c r="L715" s="108"/>
      <c r="M715" s="108"/>
      <c r="N715" s="108"/>
      <c r="O715" s="108"/>
      <c r="P715" s="108"/>
      <c r="Q715" s="108"/>
      <c r="R715" s="108"/>
      <c r="S715" s="108"/>
      <c r="T715" s="10">
        <f t="shared" si="1142"/>
        <v>0</v>
      </c>
      <c r="U715" s="5"/>
      <c r="X715" s="314"/>
      <c r="Y715" s="1"/>
      <c r="Z715" s="1"/>
      <c r="AA715" s="1"/>
      <c r="AB715" s="1"/>
      <c r="AC715" s="1"/>
      <c r="AD715" s="1"/>
      <c r="AE715" s="1"/>
      <c r="AF715" s="1"/>
      <c r="AG715" s="1"/>
      <c r="AH715" s="1"/>
      <c r="AI715" s="1"/>
      <c r="AJ715" s="1"/>
      <c r="AK715" s="1"/>
      <c r="AL715" s="1"/>
      <c r="AM715" s="1"/>
    </row>
    <row r="716" spans="2:39" x14ac:dyDescent="0.25">
      <c r="B716" s="29"/>
      <c r="C716" s="411" t="str">
        <f t="shared" si="1143"/>
        <v>&lt;Insert Module / Unit 5&gt;</v>
      </c>
      <c r="D716" s="346"/>
      <c r="E716" s="346"/>
      <c r="F716" s="346"/>
      <c r="G716" s="346"/>
      <c r="H716" s="107"/>
      <c r="I716" s="108"/>
      <c r="J716" s="108"/>
      <c r="K716" s="108"/>
      <c r="L716" s="108"/>
      <c r="M716" s="108"/>
      <c r="N716" s="108"/>
      <c r="O716" s="108"/>
      <c r="P716" s="108"/>
      <c r="Q716" s="108"/>
      <c r="R716" s="108"/>
      <c r="S716" s="108"/>
      <c r="T716" s="10">
        <f t="shared" si="1142"/>
        <v>0</v>
      </c>
      <c r="U716" s="5"/>
      <c r="X716" s="314"/>
      <c r="Y716" s="1"/>
      <c r="Z716" s="1"/>
      <c r="AA716" s="1"/>
      <c r="AB716" s="1"/>
      <c r="AC716" s="1"/>
      <c r="AD716" s="1"/>
      <c r="AE716" s="1"/>
      <c r="AF716" s="1"/>
      <c r="AG716" s="1"/>
      <c r="AH716" s="1"/>
      <c r="AI716" s="1"/>
      <c r="AJ716" s="1"/>
      <c r="AK716" s="1"/>
      <c r="AL716" s="1"/>
      <c r="AM716" s="1"/>
    </row>
    <row r="717" spans="2:39" x14ac:dyDescent="0.25">
      <c r="B717" s="29"/>
      <c r="C717" s="411" t="str">
        <f t="shared" si="1143"/>
        <v>&lt;Insert Module / Unit 6&gt;</v>
      </c>
      <c r="D717" s="346"/>
      <c r="E717" s="346"/>
      <c r="F717" s="346"/>
      <c r="G717" s="346"/>
      <c r="H717" s="107"/>
      <c r="I717" s="108"/>
      <c r="J717" s="108"/>
      <c r="K717" s="108"/>
      <c r="L717" s="108"/>
      <c r="M717" s="108"/>
      <c r="N717" s="108"/>
      <c r="O717" s="108"/>
      <c r="P717" s="108"/>
      <c r="Q717" s="108"/>
      <c r="R717" s="108"/>
      <c r="S717" s="108"/>
      <c r="T717" s="10">
        <f t="shared" si="1142"/>
        <v>0</v>
      </c>
      <c r="U717" s="5"/>
      <c r="X717" s="314"/>
      <c r="Y717" s="1"/>
      <c r="Z717" s="1"/>
      <c r="AA717" s="1"/>
      <c r="AB717" s="1"/>
      <c r="AC717" s="1"/>
      <c r="AD717" s="1"/>
      <c r="AE717" s="1"/>
      <c r="AF717" s="1"/>
      <c r="AG717" s="1"/>
      <c r="AH717" s="1"/>
      <c r="AI717" s="1"/>
      <c r="AJ717" s="1"/>
      <c r="AK717" s="1"/>
      <c r="AL717" s="1"/>
      <c r="AM717" s="1"/>
    </row>
    <row r="718" spans="2:39" x14ac:dyDescent="0.25">
      <c r="B718" s="29"/>
      <c r="C718" s="411" t="str">
        <f t="shared" si="1143"/>
        <v>&lt;Insert Module / Unit 7&gt;</v>
      </c>
      <c r="D718" s="346"/>
      <c r="E718" s="346"/>
      <c r="F718" s="346"/>
      <c r="G718" s="346"/>
      <c r="H718" s="107"/>
      <c r="I718" s="108"/>
      <c r="J718" s="108"/>
      <c r="K718" s="108"/>
      <c r="L718" s="108"/>
      <c r="M718" s="108"/>
      <c r="N718" s="108"/>
      <c r="O718" s="108"/>
      <c r="P718" s="108"/>
      <c r="Q718" s="108"/>
      <c r="R718" s="108"/>
      <c r="S718" s="108"/>
      <c r="T718" s="10">
        <f t="shared" si="1142"/>
        <v>0</v>
      </c>
      <c r="U718" s="5"/>
      <c r="X718" s="314"/>
      <c r="Y718" s="1"/>
      <c r="Z718" s="1"/>
      <c r="AA718" s="1"/>
      <c r="AB718" s="1"/>
      <c r="AC718" s="1"/>
      <c r="AD718" s="1"/>
      <c r="AE718" s="1"/>
      <c r="AF718" s="1"/>
      <c r="AG718" s="1"/>
      <c r="AH718" s="1"/>
      <c r="AI718" s="1"/>
      <c r="AJ718" s="1"/>
      <c r="AK718" s="1"/>
      <c r="AL718" s="1"/>
      <c r="AM718" s="1"/>
    </row>
    <row r="719" spans="2:39" x14ac:dyDescent="0.25">
      <c r="B719" s="29"/>
      <c r="C719" s="411" t="str">
        <f t="shared" si="1143"/>
        <v>&lt;Insert Module / Unit 8&gt;</v>
      </c>
      <c r="D719" s="346"/>
      <c r="E719" s="346"/>
      <c r="F719" s="346"/>
      <c r="G719" s="346"/>
      <c r="H719" s="107"/>
      <c r="I719" s="108"/>
      <c r="J719" s="108"/>
      <c r="K719" s="108"/>
      <c r="L719" s="108"/>
      <c r="M719" s="108"/>
      <c r="N719" s="108"/>
      <c r="O719" s="108"/>
      <c r="P719" s="108"/>
      <c r="Q719" s="108"/>
      <c r="R719" s="108"/>
      <c r="S719" s="108"/>
      <c r="T719" s="10">
        <f t="shared" si="1142"/>
        <v>0</v>
      </c>
      <c r="U719" s="5"/>
      <c r="X719" s="314"/>
      <c r="Y719" s="1"/>
      <c r="Z719" s="1"/>
      <c r="AA719" s="1"/>
      <c r="AB719" s="1"/>
      <c r="AC719" s="1"/>
      <c r="AD719" s="1"/>
      <c r="AE719" s="1"/>
      <c r="AF719" s="1"/>
      <c r="AG719" s="1"/>
      <c r="AH719" s="1"/>
      <c r="AI719" s="1"/>
      <c r="AJ719" s="1"/>
      <c r="AK719" s="1"/>
      <c r="AL719" s="1"/>
      <c r="AM719" s="1"/>
    </row>
    <row r="720" spans="2:39" x14ac:dyDescent="0.25">
      <c r="B720" s="29"/>
      <c r="C720" s="411" t="str">
        <f t="shared" si="1143"/>
        <v>&lt;Insert Module / Unit 9&gt;</v>
      </c>
      <c r="D720" s="346"/>
      <c r="E720" s="346"/>
      <c r="F720" s="346"/>
      <c r="G720" s="346"/>
      <c r="H720" s="107"/>
      <c r="I720" s="108"/>
      <c r="J720" s="108"/>
      <c r="K720" s="108"/>
      <c r="L720" s="108"/>
      <c r="M720" s="108"/>
      <c r="N720" s="108"/>
      <c r="O720" s="108"/>
      <c r="P720" s="108"/>
      <c r="Q720" s="108"/>
      <c r="R720" s="108"/>
      <c r="S720" s="108"/>
      <c r="T720" s="10">
        <f t="shared" si="1142"/>
        <v>0</v>
      </c>
      <c r="U720" s="5"/>
      <c r="X720" s="314"/>
      <c r="Y720" s="1"/>
      <c r="Z720" s="1"/>
      <c r="AA720" s="1"/>
      <c r="AB720" s="1"/>
      <c r="AC720" s="1"/>
      <c r="AD720" s="1"/>
      <c r="AE720" s="1"/>
      <c r="AF720" s="1"/>
      <c r="AG720" s="1"/>
      <c r="AH720" s="1"/>
      <c r="AI720" s="1"/>
      <c r="AJ720" s="1"/>
      <c r="AK720" s="1"/>
      <c r="AL720" s="1"/>
      <c r="AM720" s="1"/>
    </row>
    <row r="721" spans="2:39" x14ac:dyDescent="0.25">
      <c r="B721" s="29"/>
      <c r="C721" s="411" t="str">
        <f t="shared" si="1143"/>
        <v>&lt;Insert Module / Unit 10&gt;</v>
      </c>
      <c r="D721" s="346"/>
      <c r="E721" s="346"/>
      <c r="F721" s="346"/>
      <c r="G721" s="346"/>
      <c r="H721" s="107"/>
      <c r="I721" s="108"/>
      <c r="J721" s="108"/>
      <c r="K721" s="108"/>
      <c r="L721" s="108"/>
      <c r="M721" s="108"/>
      <c r="N721" s="108"/>
      <c r="O721" s="108"/>
      <c r="P721" s="108"/>
      <c r="Q721" s="108"/>
      <c r="R721" s="108"/>
      <c r="S721" s="108"/>
      <c r="T721" s="10">
        <f t="shared" si="1142"/>
        <v>0</v>
      </c>
      <c r="U721" s="5"/>
      <c r="X721" s="314"/>
      <c r="Y721" s="1"/>
      <c r="Z721" s="1"/>
      <c r="AA721" s="1"/>
      <c r="AB721" s="1"/>
      <c r="AC721" s="1"/>
      <c r="AD721" s="1"/>
      <c r="AE721" s="1"/>
      <c r="AF721" s="1"/>
      <c r="AG721" s="1"/>
      <c r="AH721" s="1"/>
      <c r="AI721" s="1"/>
      <c r="AJ721" s="1"/>
      <c r="AK721" s="1"/>
      <c r="AL721" s="1"/>
      <c r="AM721" s="1"/>
    </row>
    <row r="722" spans="2:39" x14ac:dyDescent="0.25">
      <c r="B722" s="29"/>
      <c r="C722" s="411" t="str">
        <f t="shared" si="1143"/>
        <v>&lt;Insert Module / Unit 11&gt;</v>
      </c>
      <c r="D722" s="346"/>
      <c r="E722" s="346"/>
      <c r="F722" s="346"/>
      <c r="G722" s="346"/>
      <c r="H722" s="107"/>
      <c r="I722" s="108"/>
      <c r="J722" s="108"/>
      <c r="K722" s="108"/>
      <c r="L722" s="108"/>
      <c r="M722" s="108"/>
      <c r="N722" s="108"/>
      <c r="O722" s="108"/>
      <c r="P722" s="108"/>
      <c r="Q722" s="108"/>
      <c r="R722" s="108"/>
      <c r="S722" s="108"/>
      <c r="T722" s="10">
        <f t="shared" si="1142"/>
        <v>0</v>
      </c>
      <c r="U722" s="5"/>
      <c r="X722" s="314"/>
      <c r="Y722" s="1"/>
      <c r="Z722" s="1"/>
      <c r="AA722" s="1"/>
      <c r="AB722" s="1"/>
      <c r="AC722" s="1"/>
      <c r="AD722" s="1"/>
      <c r="AE722" s="1"/>
      <c r="AF722" s="1"/>
      <c r="AG722" s="1"/>
      <c r="AH722" s="1"/>
      <c r="AI722" s="1"/>
      <c r="AJ722" s="1"/>
      <c r="AK722" s="1"/>
      <c r="AL722" s="1"/>
      <c r="AM722" s="1"/>
    </row>
    <row r="723" spans="2:39" x14ac:dyDescent="0.25">
      <c r="B723" s="29"/>
      <c r="C723" s="411" t="str">
        <f t="shared" si="1143"/>
        <v>&lt;Insert Module / Unit 12&gt;</v>
      </c>
      <c r="D723" s="346"/>
      <c r="E723" s="346"/>
      <c r="F723" s="346"/>
      <c r="G723" s="346"/>
      <c r="H723" s="107"/>
      <c r="I723" s="108"/>
      <c r="J723" s="108"/>
      <c r="K723" s="108"/>
      <c r="L723" s="108"/>
      <c r="M723" s="108"/>
      <c r="N723" s="108"/>
      <c r="O723" s="108"/>
      <c r="P723" s="108"/>
      <c r="Q723" s="108"/>
      <c r="R723" s="108"/>
      <c r="S723" s="108"/>
      <c r="T723" s="10">
        <f t="shared" si="1142"/>
        <v>0</v>
      </c>
      <c r="U723" s="5"/>
      <c r="X723" s="314"/>
      <c r="Y723" s="1"/>
      <c r="Z723" s="1"/>
      <c r="AA723" s="1"/>
      <c r="AB723" s="1"/>
      <c r="AC723" s="1"/>
      <c r="AD723" s="1"/>
      <c r="AE723" s="1"/>
      <c r="AF723" s="1"/>
      <c r="AG723" s="1"/>
      <c r="AH723" s="1"/>
      <c r="AI723" s="1"/>
      <c r="AJ723" s="1"/>
      <c r="AK723" s="1"/>
      <c r="AL723" s="1"/>
      <c r="AM723" s="1"/>
    </row>
    <row r="724" spans="2:39" x14ac:dyDescent="0.25">
      <c r="B724" s="29"/>
      <c r="H724" s="5"/>
      <c r="T724" s="5"/>
      <c r="U724" s="5"/>
      <c r="V724" s="326" t="s">
        <v>167</v>
      </c>
      <c r="X724" s="314"/>
      <c r="Y724" s="1"/>
      <c r="Z724" s="1"/>
      <c r="AA724" s="1"/>
      <c r="AB724" s="1"/>
      <c r="AC724" s="1"/>
      <c r="AD724" s="1"/>
      <c r="AE724" s="1"/>
      <c r="AF724" s="1"/>
      <c r="AG724" s="1"/>
      <c r="AH724" s="1"/>
      <c r="AI724" s="1"/>
      <c r="AJ724" s="1"/>
      <c r="AK724" s="1"/>
      <c r="AL724" s="1"/>
      <c r="AM724" s="1"/>
    </row>
    <row r="725" spans="2:39" x14ac:dyDescent="0.25">
      <c r="B725" s="29"/>
      <c r="G725" s="100" t="s">
        <v>105</v>
      </c>
      <c r="H725" s="10">
        <f>SUM(H712:H724)</f>
        <v>0</v>
      </c>
      <c r="I725" s="10">
        <f t="shared" ref="I725" si="1144">SUM(I712:I724)</f>
        <v>0</v>
      </c>
      <c r="J725" s="10">
        <f t="shared" ref="J725" si="1145">SUM(J712:J724)</f>
        <v>0</v>
      </c>
      <c r="K725" s="10">
        <f t="shared" ref="K725" si="1146">SUM(K712:K724)</f>
        <v>0</v>
      </c>
      <c r="L725" s="10">
        <f t="shared" ref="L725" si="1147">SUM(L712:L724)</f>
        <v>0</v>
      </c>
      <c r="M725" s="10">
        <f t="shared" ref="M725" si="1148">SUM(M712:M724)</f>
        <v>0</v>
      </c>
      <c r="N725" s="10">
        <f t="shared" ref="N725" si="1149">SUM(N712:N724)</f>
        <v>0</v>
      </c>
      <c r="O725" s="10">
        <f t="shared" ref="O725" si="1150">SUM(O712:O724)</f>
        <v>0</v>
      </c>
      <c r="P725" s="10">
        <f t="shared" ref="P725" si="1151">SUM(P712:P724)</f>
        <v>0</v>
      </c>
      <c r="Q725" s="10">
        <f t="shared" ref="Q725" si="1152">SUM(Q712:Q724)</f>
        <v>0</v>
      </c>
      <c r="R725" s="10">
        <f t="shared" ref="R725" si="1153">SUM(R712:R724)</f>
        <v>0</v>
      </c>
      <c r="S725" s="10">
        <f t="shared" ref="S725" si="1154">SUM(S712:S724)</f>
        <v>0</v>
      </c>
      <c r="T725" s="10">
        <f t="shared" ref="T725" si="1155">SUM(H725:S725)</f>
        <v>0</v>
      </c>
      <c r="U725" s="5"/>
      <c r="V725" s="327" t="s">
        <v>168</v>
      </c>
      <c r="X725" s="314"/>
      <c r="Y725" s="1"/>
      <c r="Z725" s="1"/>
      <c r="AA725" s="1"/>
      <c r="AB725" s="1"/>
      <c r="AC725" s="1"/>
      <c r="AD725" s="1"/>
      <c r="AE725" s="1"/>
      <c r="AF725" s="1"/>
      <c r="AG725" s="1"/>
      <c r="AH725" s="1"/>
      <c r="AI725" s="1"/>
      <c r="AJ725" s="1"/>
      <c r="AK725" s="1"/>
      <c r="AL725" s="1"/>
      <c r="AM725" s="1"/>
    </row>
    <row r="726" spans="2:39" x14ac:dyDescent="0.25">
      <c r="B726" s="29"/>
      <c r="G726" s="106" t="s">
        <v>112</v>
      </c>
      <c r="H726" s="10">
        <f>H725*$P$11</f>
        <v>0</v>
      </c>
      <c r="I726" s="10">
        <f t="shared" ref="I726" si="1156">I725*$P$11</f>
        <v>0</v>
      </c>
      <c r="J726" s="10">
        <f t="shared" ref="J726" si="1157">J725*$P$11</f>
        <v>0</v>
      </c>
      <c r="K726" s="10">
        <f t="shared" ref="K726" si="1158">K725*$P$11</f>
        <v>0</v>
      </c>
      <c r="L726" s="10">
        <f t="shared" ref="L726" si="1159">L725*$P$11</f>
        <v>0</v>
      </c>
      <c r="M726" s="10">
        <f t="shared" ref="M726" si="1160">M725*$P$11</f>
        <v>0</v>
      </c>
      <c r="N726" s="10">
        <f t="shared" ref="N726" si="1161">N725*$P$11</f>
        <v>0</v>
      </c>
      <c r="O726" s="10">
        <f t="shared" ref="O726" si="1162">O725*$P$11</f>
        <v>0</v>
      </c>
      <c r="P726" s="10">
        <f t="shared" ref="P726" si="1163">P725*$P$11</f>
        <v>0</v>
      </c>
      <c r="Q726" s="10">
        <f t="shared" ref="Q726" si="1164">Q725*$P$11</f>
        <v>0</v>
      </c>
      <c r="R726" s="10">
        <f t="shared" ref="R726" si="1165">R725*$P$11</f>
        <v>0</v>
      </c>
      <c r="S726" s="10">
        <f t="shared" ref="S726" si="1166">S725*$P$11</f>
        <v>0</v>
      </c>
      <c r="T726" s="10">
        <f>SUM(H726:S726)</f>
        <v>0</v>
      </c>
      <c r="U726" s="5"/>
      <c r="V726" s="21">
        <f>'C Staff Rates &amp; Roles'!$L$16</f>
        <v>1800</v>
      </c>
      <c r="X726" s="314"/>
      <c r="Y726" s="1"/>
      <c r="Z726" s="1"/>
      <c r="AA726" s="1"/>
      <c r="AB726" s="1"/>
      <c r="AC726" s="1"/>
      <c r="AD726" s="1"/>
      <c r="AE726" s="1"/>
      <c r="AF726" s="1"/>
      <c r="AG726" s="1"/>
      <c r="AH726" s="1"/>
      <c r="AI726" s="1"/>
      <c r="AJ726" s="1"/>
      <c r="AK726" s="1"/>
      <c r="AL726" s="1"/>
      <c r="AM726" s="1"/>
    </row>
    <row r="727" spans="2:39" x14ac:dyDescent="0.25">
      <c r="B727" s="29"/>
      <c r="G727" s="100" t="s">
        <v>111</v>
      </c>
      <c r="H727" s="10">
        <f>H725*$Q$11</f>
        <v>0</v>
      </c>
      <c r="I727" s="10">
        <f t="shared" ref="I727:S727" si="1167">I725*$Q$11</f>
        <v>0</v>
      </c>
      <c r="J727" s="10">
        <f t="shared" si="1167"/>
        <v>0</v>
      </c>
      <c r="K727" s="10">
        <f t="shared" si="1167"/>
        <v>0</v>
      </c>
      <c r="L727" s="10">
        <f t="shared" si="1167"/>
        <v>0</v>
      </c>
      <c r="M727" s="10">
        <f t="shared" si="1167"/>
        <v>0</v>
      </c>
      <c r="N727" s="10">
        <f t="shared" si="1167"/>
        <v>0</v>
      </c>
      <c r="O727" s="10">
        <f t="shared" si="1167"/>
        <v>0</v>
      </c>
      <c r="P727" s="10">
        <f t="shared" si="1167"/>
        <v>0</v>
      </c>
      <c r="Q727" s="10">
        <f t="shared" si="1167"/>
        <v>0</v>
      </c>
      <c r="R727" s="10">
        <f t="shared" si="1167"/>
        <v>0</v>
      </c>
      <c r="S727" s="10">
        <f t="shared" si="1167"/>
        <v>0</v>
      </c>
      <c r="T727" s="10">
        <f>SUM(H727:S727)</f>
        <v>0</v>
      </c>
      <c r="U727" s="5"/>
      <c r="X727" s="314"/>
      <c r="Y727" s="1"/>
      <c r="Z727" s="1"/>
      <c r="AA727" s="1"/>
      <c r="AB727" s="1"/>
      <c r="AC727" s="1"/>
      <c r="AD727" s="1"/>
      <c r="AE727" s="1"/>
      <c r="AF727" s="1"/>
      <c r="AG727" s="1"/>
      <c r="AH727" s="1"/>
      <c r="AI727" s="1"/>
      <c r="AJ727" s="1"/>
      <c r="AK727" s="1"/>
      <c r="AL727" s="1"/>
      <c r="AM727" s="1"/>
    </row>
    <row r="728" spans="2:39" x14ac:dyDescent="0.25">
      <c r="B728" s="29"/>
      <c r="G728" s="100" t="s">
        <v>122</v>
      </c>
      <c r="H728" s="10">
        <f>SUM(H725:H727)</f>
        <v>0</v>
      </c>
      <c r="I728" s="10">
        <f t="shared" ref="I728" si="1168">SUM(I725:I727)</f>
        <v>0</v>
      </c>
      <c r="J728" s="10">
        <f t="shared" ref="J728" si="1169">SUM(J725:J727)</f>
        <v>0</v>
      </c>
      <c r="K728" s="10">
        <f t="shared" ref="K728" si="1170">SUM(K725:K727)</f>
        <v>0</v>
      </c>
      <c r="L728" s="10">
        <f t="shared" ref="L728" si="1171">SUM(L725:L727)</f>
        <v>0</v>
      </c>
      <c r="M728" s="10">
        <f t="shared" ref="M728" si="1172">SUM(M725:M727)</f>
        <v>0</v>
      </c>
      <c r="N728" s="10">
        <f t="shared" ref="N728" si="1173">SUM(N725:N727)</f>
        <v>0</v>
      </c>
      <c r="O728" s="10">
        <f t="shared" ref="O728" si="1174">SUM(O725:O727)</f>
        <v>0</v>
      </c>
      <c r="P728" s="10">
        <f t="shared" ref="P728" si="1175">SUM(P725:P727)</f>
        <v>0</v>
      </c>
      <c r="Q728" s="10">
        <f t="shared" ref="Q728" si="1176">SUM(Q725:Q727)</f>
        <v>0</v>
      </c>
      <c r="R728" s="10">
        <f t="shared" ref="R728" si="1177">SUM(R725:R727)</f>
        <v>0</v>
      </c>
      <c r="S728" s="10">
        <f t="shared" ref="S728" si="1178">SUM(S725:S727)</f>
        <v>0</v>
      </c>
      <c r="T728" s="104">
        <f>SUM(T725:T727)</f>
        <v>0</v>
      </c>
      <c r="U728" s="105"/>
      <c r="V728" s="141">
        <f>T728/V726</f>
        <v>0</v>
      </c>
      <c r="X728" s="314"/>
      <c r="Y728" s="1"/>
      <c r="Z728" s="1"/>
      <c r="AA728" s="1"/>
      <c r="AB728" s="1"/>
      <c r="AC728" s="1"/>
      <c r="AD728" s="1"/>
      <c r="AE728" s="1"/>
      <c r="AF728" s="1"/>
      <c r="AG728" s="1"/>
      <c r="AH728" s="1"/>
      <c r="AI728" s="1"/>
      <c r="AJ728" s="1"/>
      <c r="AK728" s="1"/>
      <c r="AL728" s="1"/>
      <c r="AM728" s="1"/>
    </row>
    <row r="729" spans="2:39" ht="15.75" thickBot="1" x14ac:dyDescent="0.3">
      <c r="B729" s="29"/>
      <c r="X729" s="314"/>
      <c r="Y729" s="1"/>
      <c r="Z729" s="1"/>
      <c r="AA729" s="1"/>
      <c r="AB729" s="1"/>
      <c r="AC729" s="1"/>
      <c r="AD729" s="1"/>
      <c r="AE729" s="1"/>
      <c r="AF729" s="1"/>
      <c r="AG729" s="1"/>
      <c r="AH729" s="1"/>
      <c r="AI729" s="1"/>
      <c r="AJ729" s="1"/>
      <c r="AK729" s="1"/>
      <c r="AL729" s="1"/>
      <c r="AM729" s="1"/>
    </row>
    <row r="730" spans="2:39" ht="15.75" x14ac:dyDescent="0.25">
      <c r="B730" s="29"/>
      <c r="C730" s="34"/>
      <c r="D730" s="27"/>
      <c r="E730" s="110" t="str">
        <f>G193</f>
        <v>Contact Hours</v>
      </c>
      <c r="F730" s="27"/>
      <c r="G730" s="27"/>
      <c r="H730" s="27"/>
      <c r="I730" s="27"/>
      <c r="J730" s="27"/>
      <c r="K730" s="27"/>
      <c r="L730" s="27"/>
      <c r="M730" s="27"/>
      <c r="N730" s="27"/>
      <c r="O730" s="27"/>
      <c r="P730" s="27"/>
      <c r="Q730" s="27"/>
      <c r="R730" s="27"/>
      <c r="S730" s="27"/>
      <c r="T730" s="27"/>
      <c r="U730" s="27"/>
      <c r="V730" s="28"/>
      <c r="X730" s="314"/>
      <c r="Y730" s="1"/>
      <c r="Z730" s="1"/>
      <c r="AA730" s="1"/>
      <c r="AB730" s="1"/>
      <c r="AC730" s="1"/>
      <c r="AD730" s="1"/>
      <c r="AE730" s="1"/>
      <c r="AF730" s="1"/>
      <c r="AG730" s="1"/>
      <c r="AH730" s="1"/>
      <c r="AI730" s="1"/>
      <c r="AJ730" s="1"/>
      <c r="AK730" s="1"/>
      <c r="AL730" s="1"/>
      <c r="AM730" s="1"/>
    </row>
    <row r="731" spans="2:39" x14ac:dyDescent="0.25">
      <c r="B731" s="29"/>
      <c r="C731" s="29"/>
      <c r="E731" s="95" t="s">
        <v>3</v>
      </c>
      <c r="G731" s="7"/>
      <c r="I731" s="120"/>
      <c r="J731" s="7"/>
      <c r="K731" s="94"/>
      <c r="M731" s="94"/>
      <c r="N731" s="94"/>
      <c r="O731" s="94"/>
      <c r="P731" s="94"/>
      <c r="Q731" s="94"/>
      <c r="R731" s="94"/>
      <c r="S731" s="94"/>
      <c r="V731" s="30"/>
      <c r="X731" s="314"/>
      <c r="Y731" s="1"/>
      <c r="Z731" s="1"/>
      <c r="AA731" s="1"/>
      <c r="AB731" s="1"/>
      <c r="AC731" s="1"/>
      <c r="AD731" s="1"/>
      <c r="AE731" s="1"/>
      <c r="AF731" s="1"/>
      <c r="AG731" s="1"/>
      <c r="AH731" s="1"/>
      <c r="AI731" s="1"/>
      <c r="AJ731" s="1"/>
      <c r="AK731" s="1"/>
      <c r="AL731" s="1"/>
      <c r="AM731" s="1"/>
    </row>
    <row r="732" spans="2:39" x14ac:dyDescent="0.25">
      <c r="B732" s="29"/>
      <c r="C732" s="29"/>
      <c r="G732" s="100" t="s">
        <v>124</v>
      </c>
      <c r="H732" s="100" t="s">
        <v>91</v>
      </c>
      <c r="I732" s="100" t="s">
        <v>92</v>
      </c>
      <c r="J732" s="100" t="s">
        <v>93</v>
      </c>
      <c r="K732" s="100" t="s">
        <v>94</v>
      </c>
      <c r="L732" s="100" t="s">
        <v>83</v>
      </c>
      <c r="M732" s="100" t="s">
        <v>84</v>
      </c>
      <c r="N732" s="100" t="s">
        <v>85</v>
      </c>
      <c r="O732" s="100" t="s">
        <v>86</v>
      </c>
      <c r="P732" s="100" t="s">
        <v>87</v>
      </c>
      <c r="Q732" s="100" t="s">
        <v>88</v>
      </c>
      <c r="R732" s="100" t="s">
        <v>89</v>
      </c>
      <c r="S732" s="100" t="s">
        <v>90</v>
      </c>
      <c r="T732" s="100" t="s">
        <v>3</v>
      </c>
      <c r="U732" s="21"/>
      <c r="V732" s="30"/>
      <c r="X732" s="314"/>
      <c r="Y732" s="1"/>
      <c r="Z732" s="1"/>
      <c r="AA732" s="1"/>
      <c r="AB732" s="1"/>
      <c r="AC732" s="1"/>
      <c r="AD732" s="1"/>
      <c r="AE732" s="1"/>
      <c r="AF732" s="1"/>
      <c r="AG732" s="1"/>
      <c r="AH732" s="1"/>
      <c r="AI732" s="1"/>
      <c r="AJ732" s="1"/>
      <c r="AK732" s="1"/>
      <c r="AL732" s="1"/>
      <c r="AM732" s="1"/>
    </row>
    <row r="733" spans="2:39" x14ac:dyDescent="0.25">
      <c r="B733" s="29"/>
      <c r="C733" s="29"/>
      <c r="G733" s="100" t="s">
        <v>39</v>
      </c>
      <c r="H733" s="10">
        <f>H588</f>
        <v>0</v>
      </c>
      <c r="I733" s="10">
        <f t="shared" ref="I733:S733" si="1179">I588</f>
        <v>0</v>
      </c>
      <c r="J733" s="10">
        <f t="shared" si="1179"/>
        <v>0</v>
      </c>
      <c r="K733" s="10">
        <f t="shared" si="1179"/>
        <v>0</v>
      </c>
      <c r="L733" s="10">
        <f t="shared" si="1179"/>
        <v>0</v>
      </c>
      <c r="M733" s="10">
        <f t="shared" si="1179"/>
        <v>0</v>
      </c>
      <c r="N733" s="10">
        <f t="shared" si="1179"/>
        <v>0</v>
      </c>
      <c r="O733" s="10">
        <f t="shared" si="1179"/>
        <v>0</v>
      </c>
      <c r="P733" s="10">
        <f t="shared" si="1179"/>
        <v>0</v>
      </c>
      <c r="Q733" s="10">
        <f t="shared" si="1179"/>
        <v>0</v>
      </c>
      <c r="R733" s="10">
        <f t="shared" si="1179"/>
        <v>0</v>
      </c>
      <c r="S733" s="10">
        <f t="shared" si="1179"/>
        <v>0</v>
      </c>
      <c r="T733" s="10">
        <f t="shared" ref="T733:T740" si="1180">SUM(H733:S733)</f>
        <v>0</v>
      </c>
      <c r="U733" s="5"/>
      <c r="V733" s="30"/>
      <c r="X733" s="314"/>
      <c r="Y733" s="1"/>
      <c r="Z733" s="1"/>
      <c r="AA733" s="1"/>
      <c r="AB733" s="1"/>
      <c r="AC733" s="1"/>
      <c r="AD733" s="1"/>
      <c r="AE733" s="1"/>
      <c r="AF733" s="1"/>
      <c r="AG733" s="1"/>
      <c r="AH733" s="1"/>
      <c r="AI733" s="1"/>
      <c r="AJ733" s="1"/>
      <c r="AK733" s="1"/>
      <c r="AL733" s="1"/>
      <c r="AM733" s="1"/>
    </row>
    <row r="734" spans="2:39" x14ac:dyDescent="0.25">
      <c r="B734" s="29"/>
      <c r="C734" s="29"/>
      <c r="G734" s="100" t="s">
        <v>40</v>
      </c>
      <c r="H734" s="10">
        <f>H608</f>
        <v>0</v>
      </c>
      <c r="I734" s="10">
        <f t="shared" ref="I734:S734" si="1181">I608</f>
        <v>0</v>
      </c>
      <c r="J734" s="10">
        <f t="shared" si="1181"/>
        <v>0</v>
      </c>
      <c r="K734" s="10">
        <f t="shared" si="1181"/>
        <v>0</v>
      </c>
      <c r="L734" s="10">
        <f t="shared" si="1181"/>
        <v>0</v>
      </c>
      <c r="M734" s="10">
        <f t="shared" si="1181"/>
        <v>0</v>
      </c>
      <c r="N734" s="10">
        <f t="shared" si="1181"/>
        <v>0</v>
      </c>
      <c r="O734" s="10">
        <f t="shared" si="1181"/>
        <v>0</v>
      </c>
      <c r="P734" s="10">
        <f t="shared" si="1181"/>
        <v>0</v>
      </c>
      <c r="Q734" s="10">
        <f t="shared" si="1181"/>
        <v>0</v>
      </c>
      <c r="R734" s="10">
        <f t="shared" si="1181"/>
        <v>0</v>
      </c>
      <c r="S734" s="10">
        <f t="shared" si="1181"/>
        <v>0</v>
      </c>
      <c r="T734" s="10">
        <f t="shared" si="1180"/>
        <v>0</v>
      </c>
      <c r="U734" s="5"/>
      <c r="V734" s="30"/>
      <c r="X734" s="314"/>
      <c r="Y734" s="1"/>
      <c r="Z734" s="1"/>
      <c r="AA734" s="1"/>
      <c r="AB734" s="1"/>
      <c r="AC734" s="1"/>
      <c r="AD734" s="1"/>
      <c r="AE734" s="1"/>
      <c r="AF734" s="1"/>
      <c r="AG734" s="1"/>
      <c r="AH734" s="1"/>
      <c r="AI734" s="1"/>
      <c r="AJ734" s="1"/>
      <c r="AK734" s="1"/>
      <c r="AL734" s="1"/>
      <c r="AM734" s="1"/>
    </row>
    <row r="735" spans="2:39" x14ac:dyDescent="0.25">
      <c r="B735" s="29"/>
      <c r="C735" s="29"/>
      <c r="G735" s="100" t="s">
        <v>44</v>
      </c>
      <c r="H735" s="10">
        <f>H628</f>
        <v>0</v>
      </c>
      <c r="I735" s="10">
        <f t="shared" ref="I735:S735" si="1182">I628</f>
        <v>0</v>
      </c>
      <c r="J735" s="10">
        <f t="shared" si="1182"/>
        <v>0</v>
      </c>
      <c r="K735" s="10">
        <f t="shared" si="1182"/>
        <v>0</v>
      </c>
      <c r="L735" s="10">
        <f t="shared" si="1182"/>
        <v>0</v>
      </c>
      <c r="M735" s="10">
        <f t="shared" si="1182"/>
        <v>0</v>
      </c>
      <c r="N735" s="10">
        <f t="shared" si="1182"/>
        <v>0</v>
      </c>
      <c r="O735" s="10">
        <f t="shared" si="1182"/>
        <v>0</v>
      </c>
      <c r="P735" s="10">
        <f t="shared" si="1182"/>
        <v>0</v>
      </c>
      <c r="Q735" s="10">
        <f t="shared" si="1182"/>
        <v>0</v>
      </c>
      <c r="R735" s="10">
        <f t="shared" si="1182"/>
        <v>0</v>
      </c>
      <c r="S735" s="10">
        <f t="shared" si="1182"/>
        <v>0</v>
      </c>
      <c r="T735" s="10">
        <f t="shared" si="1180"/>
        <v>0</v>
      </c>
      <c r="U735" s="5"/>
      <c r="V735" s="30"/>
      <c r="X735" s="314"/>
      <c r="Y735" s="1"/>
      <c r="Z735" s="1"/>
      <c r="AA735" s="1"/>
      <c r="AB735" s="1"/>
      <c r="AC735" s="1"/>
      <c r="AD735" s="1"/>
      <c r="AE735" s="1"/>
      <c r="AF735" s="1"/>
      <c r="AG735" s="1"/>
      <c r="AH735" s="1"/>
      <c r="AI735" s="1"/>
      <c r="AJ735" s="1"/>
      <c r="AK735" s="1"/>
      <c r="AL735" s="1"/>
      <c r="AM735" s="1"/>
    </row>
    <row r="736" spans="2:39" x14ac:dyDescent="0.25">
      <c r="B736" s="29"/>
      <c r="C736" s="29"/>
      <c r="G736" s="100" t="s">
        <v>45</v>
      </c>
      <c r="H736" s="10">
        <f>H648</f>
        <v>0</v>
      </c>
      <c r="I736" s="10">
        <f t="shared" ref="I736:S736" si="1183">I648</f>
        <v>0</v>
      </c>
      <c r="J736" s="10">
        <f t="shared" si="1183"/>
        <v>0</v>
      </c>
      <c r="K736" s="10">
        <f t="shared" si="1183"/>
        <v>0</v>
      </c>
      <c r="L736" s="10">
        <f t="shared" si="1183"/>
        <v>0</v>
      </c>
      <c r="M736" s="10">
        <f t="shared" si="1183"/>
        <v>0</v>
      </c>
      <c r="N736" s="10">
        <f t="shared" si="1183"/>
        <v>0</v>
      </c>
      <c r="O736" s="10">
        <f t="shared" si="1183"/>
        <v>0</v>
      </c>
      <c r="P736" s="10">
        <f t="shared" si="1183"/>
        <v>0</v>
      </c>
      <c r="Q736" s="10">
        <f t="shared" si="1183"/>
        <v>0</v>
      </c>
      <c r="R736" s="10">
        <f t="shared" si="1183"/>
        <v>0</v>
      </c>
      <c r="S736" s="10">
        <f t="shared" si="1183"/>
        <v>0</v>
      </c>
      <c r="T736" s="10">
        <f t="shared" si="1180"/>
        <v>0</v>
      </c>
      <c r="U736" s="5"/>
      <c r="V736" s="30"/>
      <c r="X736" s="314"/>
      <c r="Y736" s="1"/>
      <c r="Z736" s="1"/>
      <c r="AA736" s="1"/>
      <c r="AB736" s="1"/>
      <c r="AC736" s="1"/>
      <c r="AD736" s="1"/>
      <c r="AE736" s="1"/>
      <c r="AF736" s="1"/>
      <c r="AG736" s="1"/>
      <c r="AH736" s="1"/>
      <c r="AI736" s="1"/>
      <c r="AJ736" s="1"/>
      <c r="AK736" s="1"/>
      <c r="AL736" s="1"/>
      <c r="AM736" s="1"/>
    </row>
    <row r="737" spans="2:39" x14ac:dyDescent="0.25">
      <c r="B737" s="29"/>
      <c r="C737" s="29"/>
      <c r="G737" s="100" t="s">
        <v>46</v>
      </c>
      <c r="H737" s="10">
        <f>H668</f>
        <v>0</v>
      </c>
      <c r="I737" s="10">
        <f t="shared" ref="I737:S737" si="1184">I668</f>
        <v>0</v>
      </c>
      <c r="J737" s="10">
        <f t="shared" si="1184"/>
        <v>0</v>
      </c>
      <c r="K737" s="10">
        <f t="shared" si="1184"/>
        <v>0</v>
      </c>
      <c r="L737" s="10">
        <f t="shared" si="1184"/>
        <v>0</v>
      </c>
      <c r="M737" s="10">
        <f t="shared" si="1184"/>
        <v>0</v>
      </c>
      <c r="N737" s="10">
        <f t="shared" si="1184"/>
        <v>0</v>
      </c>
      <c r="O737" s="10">
        <f t="shared" si="1184"/>
        <v>0</v>
      </c>
      <c r="P737" s="10">
        <f t="shared" si="1184"/>
        <v>0</v>
      </c>
      <c r="Q737" s="10">
        <f t="shared" si="1184"/>
        <v>0</v>
      </c>
      <c r="R737" s="10">
        <f t="shared" si="1184"/>
        <v>0</v>
      </c>
      <c r="S737" s="10">
        <f t="shared" si="1184"/>
        <v>0</v>
      </c>
      <c r="T737" s="10">
        <f t="shared" si="1180"/>
        <v>0</v>
      </c>
      <c r="U737" s="5"/>
      <c r="V737" s="30"/>
      <c r="X737" s="314"/>
      <c r="Y737" s="1"/>
      <c r="Z737" s="1"/>
      <c r="AA737" s="1"/>
      <c r="AB737" s="1"/>
      <c r="AC737" s="1"/>
      <c r="AD737" s="1"/>
      <c r="AE737" s="1"/>
      <c r="AF737" s="1"/>
      <c r="AG737" s="1"/>
      <c r="AH737" s="1"/>
      <c r="AI737" s="1"/>
      <c r="AJ737" s="1"/>
      <c r="AK737" s="1"/>
      <c r="AL737" s="1"/>
      <c r="AM737" s="1"/>
    </row>
    <row r="738" spans="2:39" x14ac:dyDescent="0.25">
      <c r="B738" s="29"/>
      <c r="C738" s="29"/>
      <c r="G738" s="100" t="s">
        <v>47</v>
      </c>
      <c r="H738" s="10">
        <f>H688</f>
        <v>0</v>
      </c>
      <c r="I738" s="10">
        <f t="shared" ref="I738:S738" si="1185">I688</f>
        <v>0</v>
      </c>
      <c r="J738" s="10">
        <f t="shared" si="1185"/>
        <v>0</v>
      </c>
      <c r="K738" s="10">
        <f t="shared" si="1185"/>
        <v>0</v>
      </c>
      <c r="L738" s="10">
        <f t="shared" si="1185"/>
        <v>0</v>
      </c>
      <c r="M738" s="10">
        <f t="shared" si="1185"/>
        <v>0</v>
      </c>
      <c r="N738" s="10">
        <f t="shared" si="1185"/>
        <v>0</v>
      </c>
      <c r="O738" s="10">
        <f t="shared" si="1185"/>
        <v>0</v>
      </c>
      <c r="P738" s="10">
        <f t="shared" si="1185"/>
        <v>0</v>
      </c>
      <c r="Q738" s="10">
        <f t="shared" si="1185"/>
        <v>0</v>
      </c>
      <c r="R738" s="10">
        <f t="shared" si="1185"/>
        <v>0</v>
      </c>
      <c r="S738" s="10">
        <f t="shared" si="1185"/>
        <v>0</v>
      </c>
      <c r="T738" s="10">
        <f t="shared" si="1180"/>
        <v>0</v>
      </c>
      <c r="U738" s="5"/>
      <c r="V738" s="30"/>
      <c r="X738" s="314"/>
      <c r="Y738" s="1"/>
      <c r="Z738" s="1"/>
      <c r="AA738" s="1"/>
      <c r="AB738" s="1"/>
      <c r="AC738" s="1"/>
      <c r="AD738" s="1"/>
      <c r="AE738" s="1"/>
      <c r="AF738" s="1"/>
      <c r="AG738" s="1"/>
      <c r="AH738" s="1"/>
      <c r="AI738" s="1"/>
      <c r="AJ738" s="1"/>
      <c r="AK738" s="1"/>
      <c r="AL738" s="1"/>
      <c r="AM738" s="1"/>
    </row>
    <row r="739" spans="2:39" x14ac:dyDescent="0.25">
      <c r="B739" s="29"/>
      <c r="C739" s="29"/>
      <c r="G739" s="100" t="s">
        <v>48</v>
      </c>
      <c r="H739" s="10">
        <f>H708</f>
        <v>0</v>
      </c>
      <c r="I739" s="10">
        <f t="shared" ref="I739:S739" si="1186">I708</f>
        <v>0</v>
      </c>
      <c r="J739" s="10">
        <f t="shared" si="1186"/>
        <v>0</v>
      </c>
      <c r="K739" s="10">
        <f t="shared" si="1186"/>
        <v>0</v>
      </c>
      <c r="L739" s="10">
        <f t="shared" si="1186"/>
        <v>0</v>
      </c>
      <c r="M739" s="10">
        <f t="shared" si="1186"/>
        <v>0</v>
      </c>
      <c r="N739" s="10">
        <f t="shared" si="1186"/>
        <v>0</v>
      </c>
      <c r="O739" s="10">
        <f t="shared" si="1186"/>
        <v>0</v>
      </c>
      <c r="P739" s="10">
        <f t="shared" si="1186"/>
        <v>0</v>
      </c>
      <c r="Q739" s="10">
        <f t="shared" si="1186"/>
        <v>0</v>
      </c>
      <c r="R739" s="10">
        <f t="shared" si="1186"/>
        <v>0</v>
      </c>
      <c r="S739" s="10">
        <f t="shared" si="1186"/>
        <v>0</v>
      </c>
      <c r="T739" s="10">
        <f t="shared" si="1180"/>
        <v>0</v>
      </c>
      <c r="U739" s="5"/>
      <c r="V739" s="30"/>
      <c r="X739" s="314"/>
      <c r="Y739" s="1"/>
      <c r="Z739" s="1"/>
      <c r="AA739" s="1"/>
      <c r="AB739" s="1"/>
      <c r="AC739" s="1"/>
      <c r="AD739" s="1"/>
      <c r="AE739" s="1"/>
      <c r="AF739" s="1"/>
      <c r="AG739" s="1"/>
      <c r="AH739" s="1"/>
      <c r="AI739" s="1"/>
      <c r="AJ739" s="1"/>
      <c r="AK739" s="1"/>
      <c r="AL739" s="1"/>
      <c r="AM739" s="1"/>
    </row>
    <row r="740" spans="2:39" x14ac:dyDescent="0.25">
      <c r="B740" s="29"/>
      <c r="C740" s="29"/>
      <c r="G740" s="100" t="s">
        <v>49</v>
      </c>
      <c r="H740" s="10">
        <f>H728</f>
        <v>0</v>
      </c>
      <c r="I740" s="10">
        <f t="shared" ref="I740:S740" si="1187">I728</f>
        <v>0</v>
      </c>
      <c r="J740" s="10">
        <f t="shared" si="1187"/>
        <v>0</v>
      </c>
      <c r="K740" s="10">
        <f t="shared" si="1187"/>
        <v>0</v>
      </c>
      <c r="L740" s="10">
        <f t="shared" si="1187"/>
        <v>0</v>
      </c>
      <c r="M740" s="10">
        <f t="shared" si="1187"/>
        <v>0</v>
      </c>
      <c r="N740" s="10">
        <f t="shared" si="1187"/>
        <v>0</v>
      </c>
      <c r="O740" s="10">
        <f t="shared" si="1187"/>
        <v>0</v>
      </c>
      <c r="P740" s="10">
        <f t="shared" si="1187"/>
        <v>0</v>
      </c>
      <c r="Q740" s="10">
        <f t="shared" si="1187"/>
        <v>0</v>
      </c>
      <c r="R740" s="10">
        <f t="shared" si="1187"/>
        <v>0</v>
      </c>
      <c r="S740" s="10">
        <f t="shared" si="1187"/>
        <v>0</v>
      </c>
      <c r="T740" s="10">
        <f t="shared" si="1180"/>
        <v>0</v>
      </c>
      <c r="U740" s="5"/>
      <c r="V740" s="30"/>
      <c r="X740" s="314"/>
      <c r="Y740" s="1"/>
      <c r="Z740" s="1"/>
      <c r="AA740" s="1"/>
      <c r="AB740" s="1"/>
      <c r="AC740" s="1"/>
      <c r="AD740" s="1"/>
      <c r="AE740" s="1"/>
      <c r="AF740" s="1"/>
      <c r="AG740" s="1"/>
      <c r="AH740" s="1"/>
      <c r="AI740" s="1"/>
      <c r="AJ740" s="1"/>
      <c r="AK740" s="1"/>
      <c r="AL740" s="1"/>
      <c r="AM740" s="1"/>
    </row>
    <row r="741" spans="2:39" x14ac:dyDescent="0.25">
      <c r="B741" s="29"/>
      <c r="C741" s="29"/>
      <c r="H741" s="5"/>
      <c r="I741" s="5"/>
      <c r="J741" s="5"/>
      <c r="K741" s="5"/>
      <c r="L741" s="5"/>
      <c r="M741" s="5"/>
      <c r="N741" s="5"/>
      <c r="O741" s="5"/>
      <c r="P741" s="5"/>
      <c r="Q741" s="5"/>
      <c r="R741" s="5"/>
      <c r="S741" s="5"/>
      <c r="T741" s="5"/>
      <c r="U741" s="5"/>
      <c r="V741" s="142" t="s">
        <v>167</v>
      </c>
      <c r="X741" s="314"/>
      <c r="Y741" s="1"/>
      <c r="Z741" s="1"/>
      <c r="AA741" s="1"/>
      <c r="AB741" s="1"/>
      <c r="AC741" s="1"/>
      <c r="AD741" s="1"/>
      <c r="AE741" s="1"/>
      <c r="AF741" s="1"/>
      <c r="AG741" s="1"/>
      <c r="AH741" s="1"/>
      <c r="AI741" s="1"/>
      <c r="AJ741" s="1"/>
      <c r="AK741" s="1"/>
      <c r="AL741" s="1"/>
      <c r="AM741" s="1"/>
    </row>
    <row r="742" spans="2:39" x14ac:dyDescent="0.25">
      <c r="B742" s="29"/>
      <c r="C742" s="29"/>
      <c r="G742" s="100" t="s">
        <v>105</v>
      </c>
      <c r="H742" s="10">
        <f>SUM(H585+H605+H625+H645+H665+H685+H705+H725)</f>
        <v>0</v>
      </c>
      <c r="I742" s="10">
        <f t="shared" ref="I742:S742" si="1188">SUM(I585+I605+I625+I645+I665+I685+I705+I725)</f>
        <v>0</v>
      </c>
      <c r="J742" s="10">
        <f t="shared" si="1188"/>
        <v>0</v>
      </c>
      <c r="K742" s="10">
        <f t="shared" si="1188"/>
        <v>0</v>
      </c>
      <c r="L742" s="10">
        <f t="shared" si="1188"/>
        <v>0</v>
      </c>
      <c r="M742" s="10">
        <f t="shared" si="1188"/>
        <v>0</v>
      </c>
      <c r="N742" s="10">
        <f t="shared" si="1188"/>
        <v>0</v>
      </c>
      <c r="O742" s="10">
        <f t="shared" si="1188"/>
        <v>0</v>
      </c>
      <c r="P742" s="10">
        <f t="shared" si="1188"/>
        <v>0</v>
      </c>
      <c r="Q742" s="10">
        <f t="shared" si="1188"/>
        <v>0</v>
      </c>
      <c r="R742" s="10">
        <f t="shared" si="1188"/>
        <v>0</v>
      </c>
      <c r="S742" s="10">
        <f t="shared" si="1188"/>
        <v>0</v>
      </c>
      <c r="T742" s="10">
        <f t="shared" ref="T742" si="1189">SUM(H742:S742)</f>
        <v>0</v>
      </c>
      <c r="U742" s="5"/>
      <c r="V742" s="143" t="s">
        <v>168</v>
      </c>
      <c r="X742" s="314"/>
      <c r="Y742" s="1"/>
      <c r="Z742" s="1"/>
      <c r="AA742" s="1"/>
      <c r="AB742" s="1"/>
      <c r="AC742" s="1"/>
      <c r="AD742" s="1"/>
      <c r="AE742" s="1"/>
      <c r="AF742" s="1"/>
      <c r="AG742" s="1"/>
      <c r="AH742" s="1"/>
      <c r="AI742" s="1"/>
      <c r="AJ742" s="1"/>
      <c r="AK742" s="1"/>
      <c r="AL742" s="1"/>
      <c r="AM742" s="1"/>
    </row>
    <row r="743" spans="2:39" x14ac:dyDescent="0.25">
      <c r="B743" s="29"/>
      <c r="C743" s="29"/>
      <c r="G743" s="106" t="s">
        <v>112</v>
      </c>
      <c r="H743" s="10">
        <f>SUM(H586+H606+H626+H646+H666+H686+H706+H726)</f>
        <v>0</v>
      </c>
      <c r="I743" s="10">
        <f>SUM(I586+I606+I626+I646+I666+I686+I706+I726)</f>
        <v>0</v>
      </c>
      <c r="J743" s="10">
        <f t="shared" ref="J743:S743" si="1190">SUM(J586+J606+J626+J646+J666+J686+J706+J726)</f>
        <v>0</v>
      </c>
      <c r="K743" s="10">
        <f t="shared" si="1190"/>
        <v>0</v>
      </c>
      <c r="L743" s="10">
        <f t="shared" si="1190"/>
        <v>0</v>
      </c>
      <c r="M743" s="10">
        <f t="shared" si="1190"/>
        <v>0</v>
      </c>
      <c r="N743" s="10">
        <f t="shared" si="1190"/>
        <v>0</v>
      </c>
      <c r="O743" s="10">
        <f t="shared" si="1190"/>
        <v>0</v>
      </c>
      <c r="P743" s="10">
        <f t="shared" si="1190"/>
        <v>0</v>
      </c>
      <c r="Q743" s="10">
        <f t="shared" si="1190"/>
        <v>0</v>
      </c>
      <c r="R743" s="10">
        <f t="shared" si="1190"/>
        <v>0</v>
      </c>
      <c r="S743" s="10">
        <f t="shared" si="1190"/>
        <v>0</v>
      </c>
      <c r="T743" s="10">
        <f>SUM(H743:S743)</f>
        <v>0</v>
      </c>
      <c r="U743" s="5"/>
      <c r="V743" s="144">
        <f>'C Staff Rates &amp; Roles'!$L$16*'B Contact Hours'!$G$4</f>
        <v>2700</v>
      </c>
      <c r="X743" s="314"/>
      <c r="Y743" s="1"/>
      <c r="Z743" s="1"/>
      <c r="AA743" s="1"/>
      <c r="AB743" s="1"/>
      <c r="AC743" s="1"/>
      <c r="AD743" s="1"/>
      <c r="AE743" s="1"/>
      <c r="AF743" s="1"/>
      <c r="AG743" s="1"/>
      <c r="AH743" s="1"/>
      <c r="AI743" s="1"/>
      <c r="AJ743" s="1"/>
      <c r="AK743" s="1"/>
      <c r="AL743" s="1"/>
      <c r="AM743" s="1"/>
    </row>
    <row r="744" spans="2:39" x14ac:dyDescent="0.25">
      <c r="B744" s="29"/>
      <c r="C744" s="29"/>
      <c r="G744" s="100" t="s">
        <v>111</v>
      </c>
      <c r="H744" s="10">
        <f>SUM(H587+H607+H627+H647+H667+H687+H707+H727)</f>
        <v>0</v>
      </c>
      <c r="I744" s="10">
        <f t="shared" ref="I744:S744" si="1191">SUM(I587+I607+I627+I647+I667+I687+I707+I727)</f>
        <v>0</v>
      </c>
      <c r="J744" s="10">
        <f t="shared" si="1191"/>
        <v>0</v>
      </c>
      <c r="K744" s="10">
        <f t="shared" si="1191"/>
        <v>0</v>
      </c>
      <c r="L744" s="10">
        <f t="shared" si="1191"/>
        <v>0</v>
      </c>
      <c r="M744" s="10">
        <f t="shared" si="1191"/>
        <v>0</v>
      </c>
      <c r="N744" s="10">
        <f t="shared" si="1191"/>
        <v>0</v>
      </c>
      <c r="O744" s="10">
        <f t="shared" si="1191"/>
        <v>0</v>
      </c>
      <c r="P744" s="10">
        <f t="shared" si="1191"/>
        <v>0</v>
      </c>
      <c r="Q744" s="10">
        <f t="shared" si="1191"/>
        <v>0</v>
      </c>
      <c r="R744" s="10">
        <f t="shared" si="1191"/>
        <v>0</v>
      </c>
      <c r="S744" s="10">
        <f t="shared" si="1191"/>
        <v>0</v>
      </c>
      <c r="T744" s="10">
        <f>SUM(H744:S744)</f>
        <v>0</v>
      </c>
      <c r="U744" s="5"/>
      <c r="V744" s="30"/>
      <c r="X744" s="314"/>
      <c r="Y744" s="1"/>
      <c r="Z744" s="1"/>
      <c r="AA744" s="1"/>
      <c r="AB744" s="1"/>
      <c r="AC744" s="1"/>
      <c r="AD744" s="1"/>
      <c r="AE744" s="1"/>
      <c r="AF744" s="1"/>
      <c r="AG744" s="1"/>
      <c r="AH744" s="1"/>
      <c r="AI744" s="1"/>
      <c r="AJ744" s="1"/>
      <c r="AK744" s="1"/>
      <c r="AL744" s="1"/>
      <c r="AM744" s="1"/>
    </row>
    <row r="745" spans="2:39" x14ac:dyDescent="0.25">
      <c r="B745" s="29"/>
      <c r="C745" s="29"/>
      <c r="G745" s="100" t="s">
        <v>3</v>
      </c>
      <c r="H745" s="10">
        <f>SUM(H742:H744)</f>
        <v>0</v>
      </c>
      <c r="I745" s="10">
        <f t="shared" ref="I745" si="1192">SUM(I742:I744)</f>
        <v>0</v>
      </c>
      <c r="J745" s="10">
        <f t="shared" ref="J745" si="1193">SUM(J742:J744)</f>
        <v>0</v>
      </c>
      <c r="K745" s="10">
        <f t="shared" ref="K745" si="1194">SUM(K742:K744)</f>
        <v>0</v>
      </c>
      <c r="L745" s="10">
        <f t="shared" ref="L745" si="1195">SUM(L742:L744)</f>
        <v>0</v>
      </c>
      <c r="M745" s="10">
        <f t="shared" ref="M745" si="1196">SUM(M742:M744)</f>
        <v>0</v>
      </c>
      <c r="N745" s="10">
        <f t="shared" ref="N745" si="1197">SUM(N742:N744)</f>
        <v>0</v>
      </c>
      <c r="O745" s="10">
        <f t="shared" ref="O745" si="1198">SUM(O742:O744)</f>
        <v>0</v>
      </c>
      <c r="P745" s="10">
        <f t="shared" ref="P745" si="1199">SUM(P742:P744)</f>
        <v>0</v>
      </c>
      <c r="Q745" s="10">
        <f t="shared" ref="Q745" si="1200">SUM(Q742:Q744)</f>
        <v>0</v>
      </c>
      <c r="R745" s="10">
        <f t="shared" ref="R745" si="1201">SUM(R742:R744)</f>
        <v>0</v>
      </c>
      <c r="S745" s="10">
        <f t="shared" ref="S745" si="1202">SUM(S742:S744)</f>
        <v>0</v>
      </c>
      <c r="T745" s="104">
        <f>SUM(T742:T744)</f>
        <v>0</v>
      </c>
      <c r="U745" s="105"/>
      <c r="V745" s="145">
        <f>T745/V743</f>
        <v>0</v>
      </c>
      <c r="X745" s="314"/>
      <c r="Y745" s="1"/>
      <c r="Z745" s="1"/>
      <c r="AA745" s="1"/>
      <c r="AB745" s="1"/>
      <c r="AC745" s="1"/>
      <c r="AD745" s="1"/>
      <c r="AE745" s="1"/>
      <c r="AF745" s="1"/>
      <c r="AG745" s="1"/>
      <c r="AH745" s="1"/>
      <c r="AI745" s="1"/>
      <c r="AJ745" s="1"/>
      <c r="AK745" s="1"/>
      <c r="AL745" s="1"/>
      <c r="AM745" s="1"/>
    </row>
    <row r="746" spans="2:39" ht="15.75" thickBot="1" x14ac:dyDescent="0.3">
      <c r="B746" s="29"/>
      <c r="C746" s="31"/>
      <c r="D746" s="32"/>
      <c r="E746" s="32"/>
      <c r="F746" s="32"/>
      <c r="G746" s="32"/>
      <c r="H746" s="32"/>
      <c r="I746" s="32"/>
      <c r="J746" s="32"/>
      <c r="K746" s="32"/>
      <c r="L746" s="32"/>
      <c r="M746" s="32"/>
      <c r="N746" s="32"/>
      <c r="O746" s="32"/>
      <c r="P746" s="32"/>
      <c r="Q746" s="32"/>
      <c r="R746" s="32"/>
      <c r="S746" s="32"/>
      <c r="T746" s="32"/>
      <c r="U746" s="32"/>
      <c r="V746" s="33"/>
      <c r="X746" s="314"/>
      <c r="Y746" s="1"/>
      <c r="Z746" s="1"/>
      <c r="AA746" s="1"/>
      <c r="AB746" s="1"/>
      <c r="AC746" s="1"/>
      <c r="AD746" s="1"/>
      <c r="AE746" s="1"/>
      <c r="AF746" s="1"/>
      <c r="AG746" s="1"/>
      <c r="AH746" s="1"/>
      <c r="AI746" s="1"/>
      <c r="AJ746" s="1"/>
      <c r="AK746" s="1"/>
      <c r="AL746" s="1"/>
      <c r="AM746" s="1"/>
    </row>
    <row r="747" spans="2:39" ht="15.75" thickBot="1" x14ac:dyDescent="0.3">
      <c r="B747" s="31"/>
      <c r="C747" s="32"/>
      <c r="D747" s="32"/>
      <c r="E747" s="32"/>
      <c r="F747" s="32"/>
      <c r="G747" s="32"/>
      <c r="H747" s="32"/>
      <c r="I747" s="32"/>
      <c r="J747" s="32"/>
      <c r="K747" s="32"/>
      <c r="L747" s="32"/>
      <c r="M747" s="32"/>
      <c r="N747" s="32"/>
      <c r="O747" s="32"/>
      <c r="P747" s="32"/>
      <c r="Q747" s="32"/>
      <c r="R747" s="32"/>
      <c r="S747" s="32"/>
      <c r="T747" s="32"/>
      <c r="U747" s="32"/>
      <c r="V747" s="32"/>
      <c r="W747" s="32"/>
      <c r="X747" s="328"/>
      <c r="Y747" s="1"/>
      <c r="Z747" s="1"/>
      <c r="AA747" s="1"/>
      <c r="AB747" s="1"/>
      <c r="AC747" s="1"/>
      <c r="AD747" s="1"/>
      <c r="AE747" s="1"/>
      <c r="AF747" s="1"/>
      <c r="AG747" s="1"/>
      <c r="AH747" s="1"/>
      <c r="AI747" s="1"/>
      <c r="AJ747" s="1"/>
      <c r="AK747" s="1"/>
      <c r="AL747" s="1"/>
      <c r="AM747" s="1"/>
    </row>
    <row r="748" spans="2:39" x14ac:dyDescent="0.25">
      <c r="B748" s="29"/>
      <c r="X748" s="314"/>
      <c r="Y748" s="1"/>
      <c r="Z748" s="1"/>
      <c r="AA748" s="1"/>
      <c r="AB748" s="1"/>
      <c r="AC748" s="1"/>
      <c r="AD748" s="1"/>
      <c r="AE748" s="1"/>
      <c r="AF748" s="1"/>
      <c r="AG748" s="1"/>
      <c r="AH748" s="1"/>
      <c r="AI748" s="1"/>
      <c r="AJ748" s="1"/>
      <c r="AK748" s="1"/>
      <c r="AL748" s="1"/>
      <c r="AM748" s="1"/>
    </row>
    <row r="749" spans="2:39" ht="26.25" x14ac:dyDescent="0.25">
      <c r="B749" s="29"/>
      <c r="C749" s="324">
        <v>5</v>
      </c>
      <c r="G749" s="139" t="s">
        <v>100</v>
      </c>
      <c r="I749" s="412" t="s">
        <v>170</v>
      </c>
      <c r="J749" s="413"/>
      <c r="K749" s="413"/>
      <c r="L749" s="413"/>
      <c r="M749" s="413"/>
      <c r="N749" s="413"/>
      <c r="O749" s="413"/>
      <c r="P749" s="413"/>
      <c r="Q749" s="413"/>
      <c r="R749" s="413"/>
      <c r="S749" s="413"/>
      <c r="T749" s="414"/>
      <c r="U749" s="325"/>
      <c r="X749" s="314"/>
      <c r="Y749" s="1"/>
      <c r="Z749" s="1"/>
      <c r="AA749" s="1"/>
      <c r="AB749" s="1"/>
      <c r="AC749" s="1"/>
      <c r="AD749" s="1"/>
      <c r="AE749" s="1"/>
      <c r="AF749" s="1"/>
      <c r="AG749" s="1"/>
      <c r="AH749" s="1"/>
      <c r="AI749" s="1"/>
      <c r="AJ749" s="1"/>
      <c r="AK749" s="1"/>
      <c r="AL749" s="1"/>
      <c r="AM749" s="1"/>
    </row>
    <row r="750" spans="2:39" ht="18.75" x14ac:dyDescent="0.3">
      <c r="B750" s="29"/>
      <c r="G750" s="23"/>
      <c r="I750" s="310"/>
      <c r="J750" s="113"/>
      <c r="K750" s="325"/>
      <c r="L750" s="325"/>
      <c r="M750" s="325"/>
      <c r="N750" s="113"/>
      <c r="O750" s="325"/>
      <c r="P750" s="325"/>
      <c r="Q750" s="325"/>
      <c r="R750" s="113"/>
      <c r="S750" s="325"/>
      <c r="T750" s="325"/>
      <c r="U750" s="325"/>
      <c r="X750" s="314"/>
      <c r="Y750" s="1"/>
      <c r="Z750" s="1"/>
      <c r="AA750" s="1"/>
      <c r="AB750" s="1"/>
      <c r="AC750" s="1"/>
      <c r="AD750" s="1"/>
      <c r="AE750" s="1"/>
      <c r="AF750" s="1"/>
      <c r="AG750" s="1"/>
      <c r="AH750" s="1"/>
      <c r="AI750" s="1"/>
      <c r="AJ750" s="1"/>
      <c r="AK750" s="1"/>
      <c r="AL750" s="1"/>
      <c r="AM750" s="1"/>
    </row>
    <row r="751" spans="2:39" ht="18.75" x14ac:dyDescent="0.3">
      <c r="B751" s="29"/>
      <c r="G751" s="23" t="str">
        <f>G12</f>
        <v>&lt;Placement officer&gt;</v>
      </c>
      <c r="I751" s="94" t="s">
        <v>109</v>
      </c>
      <c r="J751" s="121">
        <f>$O$12</f>
        <v>15</v>
      </c>
      <c r="K751" s="94"/>
      <c r="M751" s="94" t="s">
        <v>95</v>
      </c>
      <c r="N751" s="137">
        <f>$P$12</f>
        <v>2</v>
      </c>
      <c r="P751" t="s">
        <v>110</v>
      </c>
      <c r="R751" s="138">
        <f>$Q$12</f>
        <v>0</v>
      </c>
      <c r="X751" s="314"/>
      <c r="Y751" s="1"/>
      <c r="Z751" s="1"/>
      <c r="AA751" s="1"/>
      <c r="AB751" s="1"/>
      <c r="AC751" s="1"/>
      <c r="AD751" s="1"/>
      <c r="AE751" s="1"/>
      <c r="AF751" s="1"/>
      <c r="AG751" s="1"/>
      <c r="AH751" s="1"/>
      <c r="AI751" s="1"/>
      <c r="AJ751" s="1"/>
      <c r="AK751" s="1"/>
      <c r="AL751" s="1"/>
      <c r="AM751" s="1"/>
    </row>
    <row r="752" spans="2:39" x14ac:dyDescent="0.25">
      <c r="B752" s="29"/>
      <c r="X752" s="314"/>
      <c r="Y752" s="1"/>
      <c r="Z752" s="1"/>
      <c r="AA752" s="1"/>
      <c r="AB752" s="1"/>
      <c r="AC752" s="1"/>
      <c r="AD752" s="1"/>
      <c r="AE752" s="1"/>
      <c r="AF752" s="1"/>
      <c r="AG752" s="1"/>
      <c r="AH752" s="1"/>
      <c r="AI752" s="1"/>
      <c r="AJ752" s="1"/>
      <c r="AK752" s="1"/>
      <c r="AL752" s="1"/>
      <c r="AM752" s="1"/>
    </row>
    <row r="753" spans="2:39" ht="18.75" x14ac:dyDescent="0.3">
      <c r="B753" s="29"/>
      <c r="E753" s="23" t="s">
        <v>39</v>
      </c>
      <c r="G753" s="101" t="s">
        <v>104</v>
      </c>
      <c r="H753" t="s">
        <v>96</v>
      </c>
      <c r="X753" s="314"/>
      <c r="Y753" s="1"/>
      <c r="Z753" s="1"/>
      <c r="AA753" s="1"/>
      <c r="AB753" s="1"/>
      <c r="AC753" s="1"/>
      <c r="AD753" s="1"/>
      <c r="AE753" s="1"/>
      <c r="AF753" s="1"/>
      <c r="AG753" s="1"/>
      <c r="AH753" s="1"/>
      <c r="AI753" s="1"/>
      <c r="AJ753" s="1"/>
      <c r="AK753" s="1"/>
      <c r="AL753" s="1"/>
      <c r="AM753" s="1"/>
    </row>
    <row r="754" spans="2:39" x14ac:dyDescent="0.25">
      <c r="B754" s="29"/>
      <c r="C754" s="353" t="s">
        <v>123</v>
      </c>
      <c r="D754" s="362"/>
      <c r="E754" s="362"/>
      <c r="F754" s="362"/>
      <c r="G754" s="362"/>
      <c r="H754" s="109" t="s">
        <v>91</v>
      </c>
      <c r="I754" s="109" t="s">
        <v>92</v>
      </c>
      <c r="J754" s="109" t="s">
        <v>93</v>
      </c>
      <c r="K754" s="109" t="s">
        <v>94</v>
      </c>
      <c r="L754" s="109" t="s">
        <v>83</v>
      </c>
      <c r="M754" s="109" t="s">
        <v>84</v>
      </c>
      <c r="N754" s="109" t="s">
        <v>85</v>
      </c>
      <c r="O754" s="109" t="s">
        <v>86</v>
      </c>
      <c r="P754" s="109" t="s">
        <v>87</v>
      </c>
      <c r="Q754" s="109" t="s">
        <v>88</v>
      </c>
      <c r="R754" s="109" t="s">
        <v>89</v>
      </c>
      <c r="S754" s="109" t="s">
        <v>90</v>
      </c>
      <c r="T754" s="109" t="s">
        <v>3</v>
      </c>
      <c r="U754" s="136"/>
      <c r="X754" s="314"/>
      <c r="Y754" s="1"/>
      <c r="Z754" s="1"/>
      <c r="AA754" s="1"/>
      <c r="AB754" s="1"/>
      <c r="AC754" s="1"/>
      <c r="AD754" s="1"/>
      <c r="AE754" s="1"/>
      <c r="AF754" s="1"/>
      <c r="AG754" s="1"/>
      <c r="AH754" s="1"/>
      <c r="AI754" s="1"/>
      <c r="AJ754" s="1"/>
      <c r="AK754" s="1"/>
      <c r="AL754" s="1"/>
      <c r="AM754" s="1"/>
    </row>
    <row r="755" spans="2:39" x14ac:dyDescent="0.25">
      <c r="B755" s="29"/>
      <c r="C755" s="411" t="s">
        <v>71</v>
      </c>
      <c r="D755" s="346"/>
      <c r="E755" s="346"/>
      <c r="F755" s="346"/>
      <c r="G755" s="346"/>
      <c r="H755" s="107"/>
      <c r="I755" s="108"/>
      <c r="J755" s="108"/>
      <c r="K755" s="108"/>
      <c r="L755" s="108"/>
      <c r="M755" s="108"/>
      <c r="N755" s="108"/>
      <c r="O755" s="108"/>
      <c r="P755" s="108"/>
      <c r="Q755" s="108"/>
      <c r="R755" s="108"/>
      <c r="S755" s="108"/>
      <c r="T755" s="10">
        <f t="shared" ref="T755:T766" si="1203">SUM(H755:S755)</f>
        <v>0</v>
      </c>
      <c r="U755" s="5"/>
      <c r="X755" s="314"/>
      <c r="Y755" s="1"/>
      <c r="Z755" s="1"/>
      <c r="AA755" s="1"/>
      <c r="AB755" s="1"/>
      <c r="AC755" s="1"/>
      <c r="AD755" s="1"/>
      <c r="AE755" s="1"/>
      <c r="AF755" s="1"/>
      <c r="AG755" s="1"/>
      <c r="AH755" s="1"/>
      <c r="AI755" s="1"/>
      <c r="AJ755" s="1"/>
      <c r="AK755" s="1"/>
      <c r="AL755" s="1"/>
      <c r="AM755" s="1"/>
    </row>
    <row r="756" spans="2:39" x14ac:dyDescent="0.25">
      <c r="B756" s="29"/>
      <c r="C756" s="411" t="s">
        <v>72</v>
      </c>
      <c r="D756" s="346"/>
      <c r="E756" s="346"/>
      <c r="F756" s="346"/>
      <c r="G756" s="346"/>
      <c r="H756" s="107"/>
      <c r="I756" s="108"/>
      <c r="J756" s="108"/>
      <c r="K756" s="108"/>
      <c r="L756" s="108"/>
      <c r="M756" s="108"/>
      <c r="N756" s="108"/>
      <c r="O756" s="108"/>
      <c r="P756" s="108"/>
      <c r="Q756" s="108"/>
      <c r="R756" s="108"/>
      <c r="S756" s="108"/>
      <c r="T756" s="10">
        <f t="shared" si="1203"/>
        <v>0</v>
      </c>
      <c r="U756" s="5"/>
      <c r="X756" s="314"/>
      <c r="Y756" s="1"/>
      <c r="Z756" s="1"/>
      <c r="AA756" s="1"/>
      <c r="AB756" s="1"/>
      <c r="AC756" s="1"/>
      <c r="AD756" s="1"/>
      <c r="AE756" s="1"/>
      <c r="AF756" s="1"/>
      <c r="AG756" s="1"/>
      <c r="AH756" s="1"/>
      <c r="AI756" s="1"/>
      <c r="AJ756" s="1"/>
      <c r="AK756" s="1"/>
      <c r="AL756" s="1"/>
      <c r="AM756" s="1"/>
    </row>
    <row r="757" spans="2:39" x14ac:dyDescent="0.25">
      <c r="B757" s="29"/>
      <c r="C757" s="411" t="s">
        <v>73</v>
      </c>
      <c r="D757" s="346"/>
      <c r="E757" s="346"/>
      <c r="F757" s="346"/>
      <c r="G757" s="346"/>
      <c r="H757" s="107"/>
      <c r="I757" s="108"/>
      <c r="J757" s="108"/>
      <c r="K757" s="108"/>
      <c r="L757" s="108"/>
      <c r="M757" s="108"/>
      <c r="N757" s="108"/>
      <c r="O757" s="108"/>
      <c r="P757" s="108"/>
      <c r="Q757" s="108"/>
      <c r="R757" s="108"/>
      <c r="S757" s="108"/>
      <c r="T757" s="10">
        <f t="shared" si="1203"/>
        <v>0</v>
      </c>
      <c r="U757" s="5"/>
      <c r="X757" s="314"/>
      <c r="Y757" s="1"/>
      <c r="Z757" s="1"/>
      <c r="AA757" s="1"/>
      <c r="AB757" s="1"/>
      <c r="AC757" s="1"/>
      <c r="AD757" s="1"/>
      <c r="AE757" s="1"/>
      <c r="AF757" s="1"/>
      <c r="AG757" s="1"/>
      <c r="AH757" s="1"/>
      <c r="AI757" s="1"/>
      <c r="AJ757" s="1"/>
      <c r="AK757" s="1"/>
      <c r="AL757" s="1"/>
      <c r="AM757" s="1"/>
    </row>
    <row r="758" spans="2:39" x14ac:dyDescent="0.25">
      <c r="B758" s="29"/>
      <c r="C758" s="411" t="s">
        <v>74</v>
      </c>
      <c r="D758" s="346"/>
      <c r="E758" s="346"/>
      <c r="F758" s="346"/>
      <c r="G758" s="346"/>
      <c r="H758" s="107"/>
      <c r="I758" s="108"/>
      <c r="J758" s="108"/>
      <c r="K758" s="107"/>
      <c r="L758" s="108"/>
      <c r="M758" s="108"/>
      <c r="N758" s="108"/>
      <c r="O758" s="108"/>
      <c r="P758" s="108"/>
      <c r="Q758" s="108"/>
      <c r="R758" s="108"/>
      <c r="S758" s="108"/>
      <c r="T758" s="10">
        <f t="shared" si="1203"/>
        <v>0</v>
      </c>
      <c r="U758" s="5"/>
      <c r="X758" s="314"/>
      <c r="Y758" s="1"/>
      <c r="Z758" s="1"/>
      <c r="AA758" s="1"/>
      <c r="AB758" s="1"/>
      <c r="AC758" s="1"/>
      <c r="AD758" s="1"/>
      <c r="AE758" s="1"/>
      <c r="AF758" s="1"/>
      <c r="AG758" s="1"/>
      <c r="AH758" s="1"/>
      <c r="AI758" s="1"/>
      <c r="AJ758" s="1"/>
      <c r="AK758" s="1"/>
      <c r="AL758" s="1"/>
      <c r="AM758" s="1"/>
    </row>
    <row r="759" spans="2:39" x14ac:dyDescent="0.25">
      <c r="B759" s="29"/>
      <c r="C759" s="411" t="s">
        <v>75</v>
      </c>
      <c r="D759" s="346"/>
      <c r="E759" s="346"/>
      <c r="F759" s="346"/>
      <c r="G759" s="346"/>
      <c r="H759" s="107"/>
      <c r="I759" s="108"/>
      <c r="J759" s="108"/>
      <c r="K759" s="107"/>
      <c r="L759" s="108"/>
      <c r="M759" s="108"/>
      <c r="N759" s="108"/>
      <c r="O759" s="108"/>
      <c r="P759" s="108"/>
      <c r="Q759" s="108"/>
      <c r="R759" s="108"/>
      <c r="S759" s="108"/>
      <c r="T759" s="10">
        <f t="shared" si="1203"/>
        <v>0</v>
      </c>
      <c r="U759" s="5"/>
      <c r="X759" s="314"/>
      <c r="Y759" s="1"/>
      <c r="Z759" s="1"/>
      <c r="AA759" s="1"/>
      <c r="AB759" s="1"/>
      <c r="AC759" s="1"/>
      <c r="AD759" s="1"/>
      <c r="AE759" s="1"/>
      <c r="AF759" s="1"/>
      <c r="AG759" s="1"/>
      <c r="AH759" s="1"/>
      <c r="AI759" s="1"/>
      <c r="AJ759" s="1"/>
      <c r="AK759" s="1"/>
      <c r="AL759" s="1"/>
      <c r="AM759" s="1"/>
    </row>
    <row r="760" spans="2:39" x14ac:dyDescent="0.25">
      <c r="B760" s="29"/>
      <c r="C760" s="411" t="s">
        <v>76</v>
      </c>
      <c r="D760" s="346"/>
      <c r="E760" s="346"/>
      <c r="F760" s="346"/>
      <c r="G760" s="346"/>
      <c r="H760" s="107"/>
      <c r="I760" s="108"/>
      <c r="J760" s="108"/>
      <c r="K760" s="107"/>
      <c r="L760" s="108"/>
      <c r="M760" s="108"/>
      <c r="N760" s="108"/>
      <c r="O760" s="108"/>
      <c r="P760" s="108"/>
      <c r="Q760" s="108"/>
      <c r="R760" s="108"/>
      <c r="S760" s="108"/>
      <c r="T760" s="10">
        <f t="shared" si="1203"/>
        <v>0</v>
      </c>
      <c r="U760" s="5"/>
      <c r="X760" s="314"/>
      <c r="Y760" s="1"/>
      <c r="Z760" s="1"/>
      <c r="AA760" s="1"/>
      <c r="AB760" s="1"/>
      <c r="AC760" s="1"/>
      <c r="AD760" s="1"/>
      <c r="AE760" s="1"/>
      <c r="AF760" s="1"/>
      <c r="AG760" s="1"/>
      <c r="AH760" s="1"/>
      <c r="AI760" s="1"/>
      <c r="AJ760" s="1"/>
      <c r="AK760" s="1"/>
      <c r="AL760" s="1"/>
      <c r="AM760" s="1"/>
    </row>
    <row r="761" spans="2:39" x14ac:dyDescent="0.25">
      <c r="B761" s="29"/>
      <c r="C761" s="411" t="s">
        <v>77</v>
      </c>
      <c r="D761" s="346"/>
      <c r="E761" s="346"/>
      <c r="F761" s="346"/>
      <c r="G761" s="346"/>
      <c r="H761" s="107"/>
      <c r="I761" s="108"/>
      <c r="J761" s="108"/>
      <c r="K761" s="108"/>
      <c r="L761" s="108"/>
      <c r="M761" s="108"/>
      <c r="N761" s="107"/>
      <c r="O761" s="108"/>
      <c r="P761" s="108"/>
      <c r="Q761" s="108"/>
      <c r="R761" s="108"/>
      <c r="S761" s="108"/>
      <c r="T761" s="10">
        <f t="shared" si="1203"/>
        <v>0</v>
      </c>
      <c r="U761" s="5"/>
      <c r="X761" s="314"/>
      <c r="Y761" s="1"/>
      <c r="Z761" s="1"/>
      <c r="AA761" s="1"/>
      <c r="AB761" s="1"/>
      <c r="AC761" s="1"/>
      <c r="AD761" s="1"/>
      <c r="AE761" s="1"/>
      <c r="AF761" s="1"/>
      <c r="AG761" s="1"/>
      <c r="AH761" s="1"/>
      <c r="AI761" s="1"/>
      <c r="AJ761" s="1"/>
      <c r="AK761" s="1"/>
      <c r="AL761" s="1"/>
      <c r="AM761" s="1"/>
    </row>
    <row r="762" spans="2:39" x14ac:dyDescent="0.25">
      <c r="B762" s="29"/>
      <c r="C762" s="411" t="s">
        <v>78</v>
      </c>
      <c r="D762" s="346"/>
      <c r="E762" s="346"/>
      <c r="F762" s="346"/>
      <c r="G762" s="346"/>
      <c r="H762" s="107"/>
      <c r="I762" s="108"/>
      <c r="J762" s="108"/>
      <c r="K762" s="108"/>
      <c r="L762" s="108"/>
      <c r="M762" s="108"/>
      <c r="N762" s="107"/>
      <c r="O762" s="108"/>
      <c r="P762" s="108"/>
      <c r="Q762" s="108"/>
      <c r="R762" s="108"/>
      <c r="S762" s="108"/>
      <c r="T762" s="10">
        <f t="shared" si="1203"/>
        <v>0</v>
      </c>
      <c r="U762" s="5"/>
      <c r="X762" s="314"/>
      <c r="Y762" s="1"/>
      <c r="Z762" s="1"/>
      <c r="AA762" s="1"/>
      <c r="AB762" s="1"/>
      <c r="AC762" s="1"/>
      <c r="AD762" s="1"/>
      <c r="AE762" s="1"/>
      <c r="AF762" s="1"/>
      <c r="AG762" s="1"/>
      <c r="AH762" s="1"/>
      <c r="AI762" s="1"/>
      <c r="AJ762" s="1"/>
      <c r="AK762" s="1"/>
      <c r="AL762" s="1"/>
      <c r="AM762" s="1"/>
    </row>
    <row r="763" spans="2:39" x14ac:dyDescent="0.25">
      <c r="B763" s="29"/>
      <c r="C763" s="411" t="s">
        <v>79</v>
      </c>
      <c r="D763" s="346"/>
      <c r="E763" s="346"/>
      <c r="F763" s="346"/>
      <c r="G763" s="346"/>
      <c r="H763" s="107"/>
      <c r="I763" s="108"/>
      <c r="J763" s="108"/>
      <c r="K763" s="108"/>
      <c r="L763" s="108"/>
      <c r="M763" s="108"/>
      <c r="N763" s="107"/>
      <c r="O763" s="108"/>
      <c r="P763" s="108"/>
      <c r="Q763" s="108"/>
      <c r="R763" s="108"/>
      <c r="S763" s="108"/>
      <c r="T763" s="10">
        <f t="shared" si="1203"/>
        <v>0</v>
      </c>
      <c r="U763" s="5"/>
      <c r="X763" s="314"/>
      <c r="Y763" s="1"/>
      <c r="Z763" s="1"/>
      <c r="AA763" s="1"/>
      <c r="AB763" s="1"/>
      <c r="AC763" s="1"/>
      <c r="AD763" s="1"/>
      <c r="AE763" s="1"/>
      <c r="AF763" s="1"/>
      <c r="AG763" s="1"/>
      <c r="AH763" s="1"/>
      <c r="AI763" s="1"/>
      <c r="AJ763" s="1"/>
      <c r="AK763" s="1"/>
      <c r="AL763" s="1"/>
      <c r="AM763" s="1"/>
    </row>
    <row r="764" spans="2:39" x14ac:dyDescent="0.25">
      <c r="B764" s="29"/>
      <c r="C764" s="411" t="s">
        <v>80</v>
      </c>
      <c r="D764" s="346"/>
      <c r="E764" s="346"/>
      <c r="F764" s="346"/>
      <c r="G764" s="346"/>
      <c r="H764" s="107"/>
      <c r="I764" s="108"/>
      <c r="J764" s="108"/>
      <c r="K764" s="108"/>
      <c r="L764" s="108"/>
      <c r="M764" s="108"/>
      <c r="N764" s="108"/>
      <c r="O764" s="108"/>
      <c r="P764" s="108"/>
      <c r="Q764" s="108"/>
      <c r="R764" s="108"/>
      <c r="S764" s="108"/>
      <c r="T764" s="10">
        <f t="shared" si="1203"/>
        <v>0</v>
      </c>
      <c r="U764" s="5"/>
      <c r="X764" s="314"/>
      <c r="Y764" s="1"/>
      <c r="Z764" s="1"/>
      <c r="AA764" s="1"/>
      <c r="AB764" s="1"/>
      <c r="AC764" s="1"/>
      <c r="AD764" s="1"/>
      <c r="AE764" s="1"/>
      <c r="AF764" s="1"/>
      <c r="AG764" s="1"/>
      <c r="AH764" s="1"/>
      <c r="AI764" s="1"/>
      <c r="AJ764" s="1"/>
      <c r="AK764" s="1"/>
      <c r="AL764" s="1"/>
      <c r="AM764" s="1"/>
    </row>
    <row r="765" spans="2:39" x14ac:dyDescent="0.25">
      <c r="B765" s="29"/>
      <c r="C765" s="411" t="s">
        <v>81</v>
      </c>
      <c r="D765" s="346"/>
      <c r="E765" s="346"/>
      <c r="F765" s="346"/>
      <c r="G765" s="346"/>
      <c r="H765" s="107"/>
      <c r="I765" s="108"/>
      <c r="J765" s="108"/>
      <c r="K765" s="108"/>
      <c r="L765" s="108"/>
      <c r="M765" s="108"/>
      <c r="N765" s="108"/>
      <c r="O765" s="108"/>
      <c r="P765" s="108"/>
      <c r="Q765" s="108"/>
      <c r="R765" s="108"/>
      <c r="S765" s="108"/>
      <c r="T765" s="10">
        <f t="shared" si="1203"/>
        <v>0</v>
      </c>
      <c r="U765" s="5"/>
      <c r="X765" s="314"/>
      <c r="Y765" s="1"/>
      <c r="Z765" s="1"/>
      <c r="AA765" s="1"/>
      <c r="AB765" s="1"/>
      <c r="AC765" s="1"/>
      <c r="AD765" s="1"/>
      <c r="AE765" s="1"/>
      <c r="AF765" s="1"/>
      <c r="AG765" s="1"/>
      <c r="AH765" s="1"/>
      <c r="AI765" s="1"/>
      <c r="AJ765" s="1"/>
      <c r="AK765" s="1"/>
      <c r="AL765" s="1"/>
      <c r="AM765" s="1"/>
    </row>
    <row r="766" spans="2:39" x14ac:dyDescent="0.25">
      <c r="B766" s="29"/>
      <c r="C766" s="411" t="s">
        <v>82</v>
      </c>
      <c r="D766" s="346"/>
      <c r="E766" s="346"/>
      <c r="F766" s="346"/>
      <c r="G766" s="346"/>
      <c r="H766" s="107"/>
      <c r="I766" s="108"/>
      <c r="J766" s="108"/>
      <c r="K766" s="108"/>
      <c r="L766" s="108"/>
      <c r="M766" s="108"/>
      <c r="N766" s="108"/>
      <c r="O766" s="108"/>
      <c r="P766" s="108"/>
      <c r="Q766" s="108"/>
      <c r="R766" s="108"/>
      <c r="S766" s="108"/>
      <c r="T766" s="10">
        <f t="shared" si="1203"/>
        <v>0</v>
      </c>
      <c r="U766" s="5"/>
      <c r="X766" s="314"/>
      <c r="Y766" s="1"/>
      <c r="Z766" s="1"/>
      <c r="AA766" s="1"/>
      <c r="AB766" s="1"/>
      <c r="AC766" s="1"/>
      <c r="AD766" s="1"/>
      <c r="AE766" s="1"/>
      <c r="AF766" s="1"/>
      <c r="AG766" s="1"/>
      <c r="AH766" s="1"/>
      <c r="AI766" s="1"/>
      <c r="AJ766" s="1"/>
      <c r="AK766" s="1"/>
      <c r="AL766" s="1"/>
      <c r="AM766" s="1"/>
    </row>
    <row r="767" spans="2:39" x14ac:dyDescent="0.25">
      <c r="B767" s="29"/>
      <c r="H767" s="5"/>
      <c r="T767" s="5"/>
      <c r="U767" s="5"/>
      <c r="V767" s="326" t="s">
        <v>167</v>
      </c>
      <c r="X767" s="314"/>
      <c r="Y767" s="1"/>
      <c r="Z767" s="1"/>
      <c r="AA767" s="1"/>
      <c r="AB767" s="1"/>
      <c r="AC767" s="1"/>
      <c r="AD767" s="1"/>
      <c r="AE767" s="1"/>
      <c r="AF767" s="1"/>
      <c r="AG767" s="1"/>
      <c r="AH767" s="1"/>
      <c r="AI767" s="1"/>
      <c r="AJ767" s="1"/>
      <c r="AK767" s="1"/>
      <c r="AL767" s="1"/>
      <c r="AM767" s="1"/>
    </row>
    <row r="768" spans="2:39" x14ac:dyDescent="0.25">
      <c r="B768" s="29"/>
      <c r="G768" s="100" t="s">
        <v>105</v>
      </c>
      <c r="H768" s="10">
        <f>SUM(H755:H767)</f>
        <v>0</v>
      </c>
      <c r="I768" s="10">
        <f t="shared" ref="I768" si="1204">SUM(I755:I767)</f>
        <v>0</v>
      </c>
      <c r="J768" s="10">
        <f t="shared" ref="J768" si="1205">SUM(J755:J767)</f>
        <v>0</v>
      </c>
      <c r="K768" s="10">
        <f t="shared" ref="K768" si="1206">SUM(K755:K767)</f>
        <v>0</v>
      </c>
      <c r="L768" s="10">
        <f t="shared" ref="L768" si="1207">SUM(L755:L767)</f>
        <v>0</v>
      </c>
      <c r="M768" s="10">
        <f t="shared" ref="M768" si="1208">SUM(M755:M767)</f>
        <v>0</v>
      </c>
      <c r="N768" s="10">
        <f t="shared" ref="N768" si="1209">SUM(N755:N767)</f>
        <v>0</v>
      </c>
      <c r="O768" s="10">
        <f t="shared" ref="O768" si="1210">SUM(O755:O767)</f>
        <v>0</v>
      </c>
      <c r="P768" s="10">
        <f t="shared" ref="P768" si="1211">SUM(P755:P767)</f>
        <v>0</v>
      </c>
      <c r="Q768" s="10">
        <f t="shared" ref="Q768" si="1212">SUM(Q755:Q767)</f>
        <v>0</v>
      </c>
      <c r="R768" s="10">
        <f t="shared" ref="R768" si="1213">SUM(R755:R767)</f>
        <v>0</v>
      </c>
      <c r="S768" s="10">
        <f t="shared" ref="S768" si="1214">SUM(S755:S767)</f>
        <v>0</v>
      </c>
      <c r="T768" s="10">
        <f t="shared" ref="T768" si="1215">SUM(H768:S768)</f>
        <v>0</v>
      </c>
      <c r="U768" s="5"/>
      <c r="V768" s="327" t="s">
        <v>168</v>
      </c>
      <c r="X768" s="314"/>
      <c r="Y768" s="1"/>
      <c r="Z768" s="1"/>
      <c r="AA768" s="1"/>
      <c r="AB768" s="1"/>
      <c r="AC768" s="1"/>
      <c r="AD768" s="1"/>
      <c r="AE768" s="1"/>
      <c r="AF768" s="1"/>
      <c r="AG768" s="1"/>
      <c r="AH768" s="1"/>
      <c r="AI768" s="1"/>
      <c r="AJ768" s="1"/>
      <c r="AK768" s="1"/>
      <c r="AL768" s="1"/>
      <c r="AM768" s="1"/>
    </row>
    <row r="769" spans="2:39" x14ac:dyDescent="0.25">
      <c r="B769" s="29"/>
      <c r="G769" s="106" t="s">
        <v>112</v>
      </c>
      <c r="H769" s="10">
        <f>H768*$P$12</f>
        <v>0</v>
      </c>
      <c r="I769" s="10">
        <f t="shared" ref="I769:S769" si="1216">I768*$P$12</f>
        <v>0</v>
      </c>
      <c r="J769" s="10">
        <f t="shared" si="1216"/>
        <v>0</v>
      </c>
      <c r="K769" s="10">
        <f t="shared" si="1216"/>
        <v>0</v>
      </c>
      <c r="L769" s="10">
        <f t="shared" si="1216"/>
        <v>0</v>
      </c>
      <c r="M769" s="10">
        <f t="shared" si="1216"/>
        <v>0</v>
      </c>
      <c r="N769" s="10">
        <f t="shared" si="1216"/>
        <v>0</v>
      </c>
      <c r="O769" s="10">
        <f t="shared" si="1216"/>
        <v>0</v>
      </c>
      <c r="P769" s="10">
        <f t="shared" si="1216"/>
        <v>0</v>
      </c>
      <c r="Q769" s="10">
        <f t="shared" si="1216"/>
        <v>0</v>
      </c>
      <c r="R769" s="10">
        <f t="shared" si="1216"/>
        <v>0</v>
      </c>
      <c r="S769" s="10">
        <f t="shared" si="1216"/>
        <v>0</v>
      </c>
      <c r="T769" s="10">
        <f>SUM(H769:S769)</f>
        <v>0</v>
      </c>
      <c r="U769" s="5"/>
      <c r="V769" s="21">
        <f>'C Staff Rates &amp; Roles'!$L$17</f>
        <v>1800</v>
      </c>
      <c r="X769" s="314"/>
      <c r="Y769" s="1"/>
      <c r="Z769" s="1"/>
      <c r="AA769" s="1"/>
      <c r="AB769" s="1"/>
      <c r="AC769" s="1"/>
      <c r="AD769" s="1"/>
      <c r="AE769" s="1"/>
      <c r="AF769" s="1"/>
      <c r="AG769" s="1"/>
      <c r="AH769" s="1"/>
      <c r="AI769" s="1"/>
      <c r="AJ769" s="1"/>
      <c r="AK769" s="1"/>
      <c r="AL769" s="1"/>
      <c r="AM769" s="1"/>
    </row>
    <row r="770" spans="2:39" x14ac:dyDescent="0.25">
      <c r="B770" s="29"/>
      <c r="G770" s="100" t="s">
        <v>111</v>
      </c>
      <c r="H770" s="10">
        <f>H768*$Q$12</f>
        <v>0</v>
      </c>
      <c r="I770" s="10">
        <f t="shared" ref="I770:S770" si="1217">I768*$Q$12</f>
        <v>0</v>
      </c>
      <c r="J770" s="10">
        <f t="shared" si="1217"/>
        <v>0</v>
      </c>
      <c r="K770" s="10">
        <f t="shared" si="1217"/>
        <v>0</v>
      </c>
      <c r="L770" s="10">
        <f t="shared" si="1217"/>
        <v>0</v>
      </c>
      <c r="M770" s="10">
        <f t="shared" si="1217"/>
        <v>0</v>
      </c>
      <c r="N770" s="10">
        <f t="shared" si="1217"/>
        <v>0</v>
      </c>
      <c r="O770" s="10">
        <f t="shared" si="1217"/>
        <v>0</v>
      </c>
      <c r="P770" s="10">
        <f t="shared" si="1217"/>
        <v>0</v>
      </c>
      <c r="Q770" s="10">
        <f t="shared" si="1217"/>
        <v>0</v>
      </c>
      <c r="R770" s="10">
        <f t="shared" si="1217"/>
        <v>0</v>
      </c>
      <c r="S770" s="10">
        <f t="shared" si="1217"/>
        <v>0</v>
      </c>
      <c r="T770" s="10">
        <f>SUM(H770:S770)</f>
        <v>0</v>
      </c>
      <c r="U770" s="5"/>
      <c r="X770" s="314"/>
      <c r="Y770" s="1"/>
      <c r="Z770" s="1"/>
      <c r="AA770" s="1"/>
      <c r="AB770" s="1"/>
      <c r="AC770" s="1"/>
      <c r="AD770" s="1"/>
      <c r="AE770" s="1"/>
      <c r="AF770" s="1"/>
      <c r="AG770" s="1"/>
      <c r="AH770" s="1"/>
      <c r="AI770" s="1"/>
      <c r="AJ770" s="1"/>
      <c r="AK770" s="1"/>
      <c r="AL770" s="1"/>
      <c r="AM770" s="1"/>
    </row>
    <row r="771" spans="2:39" x14ac:dyDescent="0.25">
      <c r="B771" s="29"/>
      <c r="G771" s="100" t="s">
        <v>117</v>
      </c>
      <c r="H771" s="10">
        <f>SUM(H768:H770)</f>
        <v>0</v>
      </c>
      <c r="I771" s="10">
        <f t="shared" ref="I771" si="1218">SUM(I768:I770)</f>
        <v>0</v>
      </c>
      <c r="J771" s="10">
        <f t="shared" ref="J771" si="1219">SUM(J768:J770)</f>
        <v>0</v>
      </c>
      <c r="K771" s="10">
        <f t="shared" ref="K771" si="1220">SUM(K768:K770)</f>
        <v>0</v>
      </c>
      <c r="L771" s="10">
        <f t="shared" ref="L771" si="1221">SUM(L768:L770)</f>
        <v>0</v>
      </c>
      <c r="M771" s="10">
        <f t="shared" ref="M771" si="1222">SUM(M768:M770)</f>
        <v>0</v>
      </c>
      <c r="N771" s="10">
        <f t="shared" ref="N771" si="1223">SUM(N768:N770)</f>
        <v>0</v>
      </c>
      <c r="O771" s="10">
        <f t="shared" ref="O771" si="1224">SUM(O768:O770)</f>
        <v>0</v>
      </c>
      <c r="P771" s="10">
        <f t="shared" ref="P771" si="1225">SUM(P768:P770)</f>
        <v>0</v>
      </c>
      <c r="Q771" s="10">
        <f t="shared" ref="Q771" si="1226">SUM(Q768:Q770)</f>
        <v>0</v>
      </c>
      <c r="R771" s="10">
        <f t="shared" ref="R771" si="1227">SUM(R768:R770)</f>
        <v>0</v>
      </c>
      <c r="S771" s="10">
        <f t="shared" ref="S771" si="1228">SUM(S768:S770)</f>
        <v>0</v>
      </c>
      <c r="T771" s="104">
        <f>SUM(T768:T770)</f>
        <v>0</v>
      </c>
      <c r="U771" s="105"/>
      <c r="V771" s="141">
        <f>T771/V769</f>
        <v>0</v>
      </c>
      <c r="X771" s="314"/>
      <c r="Y771" s="1"/>
      <c r="Z771" s="1"/>
      <c r="AA771" s="1"/>
      <c r="AB771" s="1"/>
      <c r="AC771" s="1"/>
      <c r="AD771" s="1"/>
      <c r="AE771" s="1"/>
      <c r="AF771" s="1"/>
      <c r="AG771" s="1"/>
      <c r="AH771" s="1"/>
      <c r="AI771" s="1"/>
      <c r="AJ771" s="1"/>
      <c r="AK771" s="1"/>
      <c r="AL771" s="1"/>
      <c r="AM771" s="1"/>
    </row>
    <row r="772" spans="2:39" x14ac:dyDescent="0.25">
      <c r="B772" s="29"/>
      <c r="X772" s="314"/>
      <c r="Y772" s="1"/>
      <c r="Z772" s="1"/>
      <c r="AA772" s="1"/>
      <c r="AB772" s="1"/>
      <c r="AC772" s="1"/>
      <c r="AD772" s="1"/>
      <c r="AE772" s="1"/>
      <c r="AF772" s="1"/>
      <c r="AG772" s="1"/>
      <c r="AH772" s="1"/>
      <c r="AI772" s="1"/>
      <c r="AJ772" s="1"/>
      <c r="AK772" s="1"/>
      <c r="AL772" s="1"/>
      <c r="AM772" s="1"/>
    </row>
    <row r="773" spans="2:39" ht="18.75" x14ac:dyDescent="0.3">
      <c r="B773" s="29"/>
      <c r="E773" s="23" t="s">
        <v>40</v>
      </c>
      <c r="G773" s="101" t="s">
        <v>113</v>
      </c>
      <c r="I773" s="94" t="s">
        <v>109</v>
      </c>
      <c r="J773" s="121">
        <f>$O$12</f>
        <v>15</v>
      </c>
      <c r="K773" s="94"/>
      <c r="M773" s="94" t="s">
        <v>95</v>
      </c>
      <c r="N773" s="20">
        <f>$P$12</f>
        <v>2</v>
      </c>
      <c r="P773" t="s">
        <v>110</v>
      </c>
      <c r="R773" s="121">
        <f>$Q$12</f>
        <v>0</v>
      </c>
      <c r="X773" s="314"/>
      <c r="Y773" s="1"/>
      <c r="Z773" s="1"/>
      <c r="AA773" s="1"/>
      <c r="AB773" s="1"/>
      <c r="AC773" s="1"/>
      <c r="AD773" s="1"/>
      <c r="AE773" s="1"/>
      <c r="AF773" s="1"/>
      <c r="AG773" s="1"/>
      <c r="AH773" s="1"/>
      <c r="AI773" s="1"/>
      <c r="AJ773" s="1"/>
      <c r="AK773" s="1"/>
      <c r="AL773" s="1"/>
      <c r="AM773" s="1"/>
    </row>
    <row r="774" spans="2:39" x14ac:dyDescent="0.25">
      <c r="B774" s="29"/>
      <c r="C774" s="353" t="s">
        <v>123</v>
      </c>
      <c r="D774" s="362"/>
      <c r="E774" s="362"/>
      <c r="F774" s="362"/>
      <c r="G774" s="362"/>
      <c r="H774" s="109" t="s">
        <v>91</v>
      </c>
      <c r="I774" s="109" t="s">
        <v>92</v>
      </c>
      <c r="J774" s="109" t="s">
        <v>93</v>
      </c>
      <c r="K774" s="109" t="s">
        <v>94</v>
      </c>
      <c r="L774" s="109" t="s">
        <v>83</v>
      </c>
      <c r="M774" s="109" t="s">
        <v>84</v>
      </c>
      <c r="N774" s="109" t="s">
        <v>85</v>
      </c>
      <c r="O774" s="109" t="s">
        <v>86</v>
      </c>
      <c r="P774" s="109" t="s">
        <v>87</v>
      </c>
      <c r="Q774" s="109" t="s">
        <v>88</v>
      </c>
      <c r="R774" s="109" t="s">
        <v>89</v>
      </c>
      <c r="S774" s="109" t="s">
        <v>90</v>
      </c>
      <c r="T774" s="109" t="s">
        <v>3</v>
      </c>
      <c r="U774" s="136"/>
      <c r="X774" s="314"/>
      <c r="Y774" s="1"/>
      <c r="Z774" s="1"/>
      <c r="AA774" s="1"/>
      <c r="AB774" s="1"/>
      <c r="AC774" s="1"/>
      <c r="AD774" s="1"/>
      <c r="AE774" s="1"/>
      <c r="AF774" s="1"/>
      <c r="AG774" s="1"/>
      <c r="AH774" s="1"/>
      <c r="AI774" s="1"/>
      <c r="AJ774" s="1"/>
      <c r="AK774" s="1"/>
      <c r="AL774" s="1"/>
      <c r="AM774" s="1"/>
    </row>
    <row r="775" spans="2:39" x14ac:dyDescent="0.25">
      <c r="B775" s="29"/>
      <c r="C775" s="411" t="s">
        <v>71</v>
      </c>
      <c r="D775" s="346"/>
      <c r="E775" s="346"/>
      <c r="F775" s="346"/>
      <c r="G775" s="346"/>
      <c r="H775" s="107"/>
      <c r="I775" s="108"/>
      <c r="J775" s="108"/>
      <c r="K775" s="108"/>
      <c r="L775" s="108"/>
      <c r="M775" s="108"/>
      <c r="N775" s="108"/>
      <c r="O775" s="108"/>
      <c r="P775" s="108"/>
      <c r="Q775" s="108"/>
      <c r="R775" s="108"/>
      <c r="S775" s="108"/>
      <c r="T775" s="10">
        <f t="shared" ref="T775:T786" si="1229">SUM(H775:S775)</f>
        <v>0</v>
      </c>
      <c r="U775" s="5"/>
      <c r="X775" s="314"/>
      <c r="Y775" s="1"/>
      <c r="Z775" s="1"/>
      <c r="AA775" s="1"/>
      <c r="AB775" s="1"/>
      <c r="AC775" s="1"/>
      <c r="AD775" s="1"/>
      <c r="AE775" s="1"/>
      <c r="AF775" s="1"/>
      <c r="AG775" s="1"/>
      <c r="AH775" s="1"/>
      <c r="AI775" s="1"/>
      <c r="AJ775" s="1"/>
      <c r="AK775" s="1"/>
      <c r="AL775" s="1"/>
      <c r="AM775" s="1"/>
    </row>
    <row r="776" spans="2:39" x14ac:dyDescent="0.25">
      <c r="B776" s="29"/>
      <c r="C776" s="411" t="s">
        <v>72</v>
      </c>
      <c r="D776" s="346"/>
      <c r="E776" s="346"/>
      <c r="F776" s="346"/>
      <c r="G776" s="346"/>
      <c r="H776" s="107"/>
      <c r="I776" s="108"/>
      <c r="J776" s="108"/>
      <c r="K776" s="108"/>
      <c r="L776" s="108"/>
      <c r="M776" s="108"/>
      <c r="N776" s="108"/>
      <c r="O776" s="108"/>
      <c r="P776" s="108"/>
      <c r="Q776" s="108"/>
      <c r="R776" s="108"/>
      <c r="S776" s="108"/>
      <c r="T776" s="10">
        <f t="shared" si="1229"/>
        <v>0</v>
      </c>
      <c r="U776" s="5"/>
      <c r="X776" s="314"/>
      <c r="Y776" s="1"/>
      <c r="Z776" s="1"/>
      <c r="AA776" s="1"/>
      <c r="AB776" s="1"/>
      <c r="AC776" s="1"/>
      <c r="AD776" s="1"/>
      <c r="AE776" s="1"/>
      <c r="AF776" s="1"/>
      <c r="AG776" s="1"/>
      <c r="AH776" s="1"/>
      <c r="AI776" s="1"/>
      <c r="AJ776" s="1"/>
      <c r="AK776" s="1"/>
      <c r="AL776" s="1"/>
      <c r="AM776" s="1"/>
    </row>
    <row r="777" spans="2:39" x14ac:dyDescent="0.25">
      <c r="B777" s="29"/>
      <c r="C777" s="411" t="s">
        <v>73</v>
      </c>
      <c r="D777" s="346"/>
      <c r="E777" s="346"/>
      <c r="F777" s="346"/>
      <c r="G777" s="346"/>
      <c r="H777" s="107"/>
      <c r="I777" s="108"/>
      <c r="J777" s="108"/>
      <c r="K777" s="108"/>
      <c r="L777" s="108"/>
      <c r="M777" s="108"/>
      <c r="N777" s="108"/>
      <c r="O777" s="108"/>
      <c r="P777" s="108"/>
      <c r="Q777" s="108"/>
      <c r="R777" s="108"/>
      <c r="S777" s="108"/>
      <c r="T777" s="10">
        <f t="shared" si="1229"/>
        <v>0</v>
      </c>
      <c r="U777" s="5"/>
      <c r="X777" s="314"/>
      <c r="Y777" s="1"/>
      <c r="Z777" s="1"/>
      <c r="AA777" s="1"/>
      <c r="AB777" s="1"/>
      <c r="AC777" s="1"/>
      <c r="AD777" s="1"/>
      <c r="AE777" s="1"/>
      <c r="AF777" s="1"/>
      <c r="AG777" s="1"/>
      <c r="AH777" s="1"/>
      <c r="AI777" s="1"/>
      <c r="AJ777" s="1"/>
      <c r="AK777" s="1"/>
      <c r="AL777" s="1"/>
      <c r="AM777" s="1"/>
    </row>
    <row r="778" spans="2:39" x14ac:dyDescent="0.25">
      <c r="B778" s="29"/>
      <c r="C778" s="411" t="s">
        <v>74</v>
      </c>
      <c r="D778" s="346"/>
      <c r="E778" s="346"/>
      <c r="F778" s="346"/>
      <c r="G778" s="346"/>
      <c r="H778" s="107"/>
      <c r="I778" s="108"/>
      <c r="J778" s="108"/>
      <c r="K778" s="107"/>
      <c r="L778" s="108"/>
      <c r="M778" s="108"/>
      <c r="N778" s="108"/>
      <c r="O778" s="108"/>
      <c r="P778" s="108"/>
      <c r="Q778" s="108"/>
      <c r="R778" s="108"/>
      <c r="S778" s="108"/>
      <c r="T778" s="10">
        <f t="shared" si="1229"/>
        <v>0</v>
      </c>
      <c r="U778" s="5"/>
      <c r="X778" s="314"/>
      <c r="Y778" s="1"/>
      <c r="Z778" s="1"/>
      <c r="AA778" s="1"/>
      <c r="AB778" s="1"/>
      <c r="AC778" s="1"/>
      <c r="AD778" s="1"/>
      <c r="AE778" s="1"/>
      <c r="AF778" s="1"/>
      <c r="AG778" s="1"/>
      <c r="AH778" s="1"/>
      <c r="AI778" s="1"/>
      <c r="AJ778" s="1"/>
      <c r="AK778" s="1"/>
      <c r="AL778" s="1"/>
      <c r="AM778" s="1"/>
    </row>
    <row r="779" spans="2:39" x14ac:dyDescent="0.25">
      <c r="B779" s="29"/>
      <c r="C779" s="411" t="s">
        <v>75</v>
      </c>
      <c r="D779" s="346"/>
      <c r="E779" s="346"/>
      <c r="F779" s="346"/>
      <c r="G779" s="346"/>
      <c r="H779" s="107"/>
      <c r="I779" s="108"/>
      <c r="J779" s="108"/>
      <c r="K779" s="107"/>
      <c r="L779" s="108"/>
      <c r="M779" s="108"/>
      <c r="N779" s="108"/>
      <c r="O779" s="108"/>
      <c r="P779" s="108"/>
      <c r="Q779" s="108"/>
      <c r="R779" s="108"/>
      <c r="S779" s="108"/>
      <c r="T779" s="10">
        <f t="shared" si="1229"/>
        <v>0</v>
      </c>
      <c r="U779" s="5"/>
      <c r="X779" s="314"/>
      <c r="Y779" s="1"/>
      <c r="Z779" s="1"/>
      <c r="AA779" s="1"/>
      <c r="AB779" s="1"/>
      <c r="AC779" s="1"/>
      <c r="AD779" s="1"/>
      <c r="AE779" s="1"/>
      <c r="AF779" s="1"/>
      <c r="AG779" s="1"/>
      <c r="AH779" s="1"/>
      <c r="AI779" s="1"/>
      <c r="AJ779" s="1"/>
      <c r="AK779" s="1"/>
      <c r="AL779" s="1"/>
      <c r="AM779" s="1"/>
    </row>
    <row r="780" spans="2:39" x14ac:dyDescent="0.25">
      <c r="B780" s="29"/>
      <c r="C780" s="411" t="s">
        <v>76</v>
      </c>
      <c r="D780" s="346"/>
      <c r="E780" s="346"/>
      <c r="F780" s="346"/>
      <c r="G780" s="346"/>
      <c r="H780" s="107"/>
      <c r="I780" s="108"/>
      <c r="J780" s="108"/>
      <c r="K780" s="107"/>
      <c r="L780" s="108"/>
      <c r="M780" s="108"/>
      <c r="N780" s="108"/>
      <c r="O780" s="108"/>
      <c r="P780" s="108"/>
      <c r="Q780" s="108"/>
      <c r="R780" s="108"/>
      <c r="S780" s="108"/>
      <c r="T780" s="10">
        <f t="shared" si="1229"/>
        <v>0</v>
      </c>
      <c r="U780" s="5"/>
      <c r="X780" s="314"/>
      <c r="Y780" s="1"/>
      <c r="Z780" s="1"/>
      <c r="AA780" s="1"/>
      <c r="AB780" s="1"/>
      <c r="AC780" s="1"/>
      <c r="AD780" s="1"/>
      <c r="AE780" s="1"/>
      <c r="AF780" s="1"/>
      <c r="AG780" s="1"/>
      <c r="AH780" s="1"/>
      <c r="AI780" s="1"/>
      <c r="AJ780" s="1"/>
      <c r="AK780" s="1"/>
      <c r="AL780" s="1"/>
      <c r="AM780" s="1"/>
    </row>
    <row r="781" spans="2:39" x14ac:dyDescent="0.25">
      <c r="B781" s="29"/>
      <c r="C781" s="411" t="s">
        <v>77</v>
      </c>
      <c r="D781" s="346"/>
      <c r="E781" s="346"/>
      <c r="F781" s="346"/>
      <c r="G781" s="346"/>
      <c r="H781" s="107"/>
      <c r="I781" s="108"/>
      <c r="J781" s="108"/>
      <c r="K781" s="108"/>
      <c r="L781" s="108"/>
      <c r="M781" s="108"/>
      <c r="N781" s="107"/>
      <c r="O781" s="108"/>
      <c r="P781" s="108"/>
      <c r="Q781" s="108"/>
      <c r="R781" s="108"/>
      <c r="S781" s="108"/>
      <c r="T781" s="10">
        <f t="shared" si="1229"/>
        <v>0</v>
      </c>
      <c r="U781" s="5"/>
      <c r="X781" s="314"/>
      <c r="Y781" s="1"/>
      <c r="Z781" s="1"/>
      <c r="AA781" s="1"/>
      <c r="AB781" s="1"/>
      <c r="AC781" s="1"/>
      <c r="AD781" s="1"/>
      <c r="AE781" s="1"/>
      <c r="AF781" s="1"/>
      <c r="AG781" s="1"/>
      <c r="AH781" s="1"/>
      <c r="AI781" s="1"/>
      <c r="AJ781" s="1"/>
      <c r="AK781" s="1"/>
      <c r="AL781" s="1"/>
      <c r="AM781" s="1"/>
    </row>
    <row r="782" spans="2:39" x14ac:dyDescent="0.25">
      <c r="B782" s="29"/>
      <c r="C782" s="411" t="s">
        <v>78</v>
      </c>
      <c r="D782" s="346"/>
      <c r="E782" s="346"/>
      <c r="F782" s="346"/>
      <c r="G782" s="346"/>
      <c r="H782" s="107"/>
      <c r="I782" s="108"/>
      <c r="J782" s="108"/>
      <c r="K782" s="108"/>
      <c r="L782" s="108"/>
      <c r="M782" s="108"/>
      <c r="N782" s="107"/>
      <c r="O782" s="108"/>
      <c r="P782" s="108"/>
      <c r="Q782" s="108"/>
      <c r="R782" s="108"/>
      <c r="S782" s="108"/>
      <c r="T782" s="10">
        <f t="shared" si="1229"/>
        <v>0</v>
      </c>
      <c r="U782" s="5"/>
      <c r="X782" s="314"/>
      <c r="Y782" s="1"/>
      <c r="Z782" s="1"/>
      <c r="AA782" s="1"/>
      <c r="AB782" s="1"/>
      <c r="AC782" s="1"/>
      <c r="AD782" s="1"/>
      <c r="AE782" s="1"/>
      <c r="AF782" s="1"/>
      <c r="AG782" s="1"/>
      <c r="AH782" s="1"/>
      <c r="AI782" s="1"/>
      <c r="AJ782" s="1"/>
      <c r="AK782" s="1"/>
      <c r="AL782" s="1"/>
      <c r="AM782" s="1"/>
    </row>
    <row r="783" spans="2:39" x14ac:dyDescent="0.25">
      <c r="B783" s="29"/>
      <c r="C783" s="411" t="s">
        <v>79</v>
      </c>
      <c r="D783" s="346"/>
      <c r="E783" s="346"/>
      <c r="F783" s="346"/>
      <c r="G783" s="346"/>
      <c r="H783" s="107"/>
      <c r="I783" s="108"/>
      <c r="J783" s="108"/>
      <c r="K783" s="108"/>
      <c r="L783" s="108"/>
      <c r="M783" s="108"/>
      <c r="N783" s="107"/>
      <c r="O783" s="108"/>
      <c r="P783" s="108"/>
      <c r="Q783" s="108"/>
      <c r="R783" s="108"/>
      <c r="S783" s="108"/>
      <c r="T783" s="10">
        <f t="shared" si="1229"/>
        <v>0</v>
      </c>
      <c r="U783" s="5"/>
      <c r="X783" s="314"/>
      <c r="Y783" s="1"/>
      <c r="Z783" s="1"/>
      <c r="AA783" s="1"/>
      <c r="AB783" s="1"/>
      <c r="AC783" s="1"/>
      <c r="AD783" s="1"/>
      <c r="AE783" s="1"/>
      <c r="AF783" s="1"/>
      <c r="AG783" s="1"/>
      <c r="AH783" s="1"/>
      <c r="AI783" s="1"/>
      <c r="AJ783" s="1"/>
      <c r="AK783" s="1"/>
      <c r="AL783" s="1"/>
      <c r="AM783" s="1"/>
    </row>
    <row r="784" spans="2:39" x14ac:dyDescent="0.25">
      <c r="B784" s="29"/>
      <c r="C784" s="411" t="s">
        <v>80</v>
      </c>
      <c r="D784" s="346"/>
      <c r="E784" s="346"/>
      <c r="F784" s="346"/>
      <c r="G784" s="346"/>
      <c r="H784" s="107"/>
      <c r="I784" s="108"/>
      <c r="J784" s="108"/>
      <c r="K784" s="108"/>
      <c r="L784" s="108"/>
      <c r="M784" s="108"/>
      <c r="N784" s="108"/>
      <c r="O784" s="108"/>
      <c r="P784" s="108"/>
      <c r="Q784" s="108"/>
      <c r="R784" s="108"/>
      <c r="S784" s="108"/>
      <c r="T784" s="10">
        <f t="shared" si="1229"/>
        <v>0</v>
      </c>
      <c r="U784" s="5"/>
      <c r="X784" s="314"/>
      <c r="Y784" s="1"/>
      <c r="Z784" s="1"/>
      <c r="AA784" s="1"/>
      <c r="AB784" s="1"/>
      <c r="AC784" s="1"/>
      <c r="AD784" s="1"/>
      <c r="AE784" s="1"/>
      <c r="AF784" s="1"/>
      <c r="AG784" s="1"/>
      <c r="AH784" s="1"/>
      <c r="AI784" s="1"/>
      <c r="AJ784" s="1"/>
      <c r="AK784" s="1"/>
      <c r="AL784" s="1"/>
      <c r="AM784" s="1"/>
    </row>
    <row r="785" spans="2:39" x14ac:dyDescent="0.25">
      <c r="B785" s="29"/>
      <c r="C785" s="411" t="s">
        <v>81</v>
      </c>
      <c r="D785" s="346"/>
      <c r="E785" s="346"/>
      <c r="F785" s="346"/>
      <c r="G785" s="346"/>
      <c r="H785" s="107"/>
      <c r="I785" s="108"/>
      <c r="J785" s="108"/>
      <c r="K785" s="108"/>
      <c r="L785" s="108"/>
      <c r="M785" s="108"/>
      <c r="N785" s="108"/>
      <c r="O785" s="108"/>
      <c r="P785" s="108"/>
      <c r="Q785" s="108"/>
      <c r="R785" s="108"/>
      <c r="S785" s="108"/>
      <c r="T785" s="10">
        <f t="shared" si="1229"/>
        <v>0</v>
      </c>
      <c r="U785" s="5"/>
      <c r="X785" s="314"/>
      <c r="Y785" s="1"/>
      <c r="Z785" s="1"/>
      <c r="AA785" s="1"/>
      <c r="AB785" s="1"/>
      <c r="AC785" s="1"/>
      <c r="AD785" s="1"/>
      <c r="AE785" s="1"/>
      <c r="AF785" s="1"/>
      <c r="AG785" s="1"/>
      <c r="AH785" s="1"/>
      <c r="AI785" s="1"/>
      <c r="AJ785" s="1"/>
      <c r="AK785" s="1"/>
      <c r="AL785" s="1"/>
      <c r="AM785" s="1"/>
    </row>
    <row r="786" spans="2:39" x14ac:dyDescent="0.25">
      <c r="B786" s="29"/>
      <c r="C786" s="411" t="s">
        <v>82</v>
      </c>
      <c r="D786" s="346"/>
      <c r="E786" s="346"/>
      <c r="F786" s="346"/>
      <c r="G786" s="346"/>
      <c r="H786" s="107"/>
      <c r="I786" s="108"/>
      <c r="J786" s="108"/>
      <c r="K786" s="108"/>
      <c r="L786" s="108"/>
      <c r="M786" s="108"/>
      <c r="N786" s="108"/>
      <c r="O786" s="108"/>
      <c r="P786" s="108"/>
      <c r="Q786" s="108"/>
      <c r="R786" s="108"/>
      <c r="S786" s="108"/>
      <c r="T786" s="10">
        <f t="shared" si="1229"/>
        <v>0</v>
      </c>
      <c r="U786" s="5"/>
      <c r="X786" s="314"/>
      <c r="Y786" s="1"/>
      <c r="Z786" s="1"/>
      <c r="AA786" s="1"/>
      <c r="AB786" s="1"/>
      <c r="AC786" s="1"/>
      <c r="AD786" s="1"/>
      <c r="AE786" s="1"/>
      <c r="AF786" s="1"/>
      <c r="AG786" s="1"/>
      <c r="AH786" s="1"/>
      <c r="AI786" s="1"/>
      <c r="AJ786" s="1"/>
      <c r="AK786" s="1"/>
      <c r="AL786" s="1"/>
      <c r="AM786" s="1"/>
    </row>
    <row r="787" spans="2:39" x14ac:dyDescent="0.25">
      <c r="B787" s="29"/>
      <c r="H787" s="5"/>
      <c r="T787" s="5"/>
      <c r="U787" s="5"/>
      <c r="V787" s="326" t="s">
        <v>167</v>
      </c>
      <c r="X787" s="314"/>
      <c r="Y787" s="1"/>
      <c r="Z787" s="1"/>
      <c r="AA787" s="1"/>
      <c r="AB787" s="1"/>
      <c r="AC787" s="1"/>
      <c r="AD787" s="1"/>
      <c r="AE787" s="1"/>
      <c r="AF787" s="1"/>
      <c r="AG787" s="1"/>
      <c r="AH787" s="1"/>
      <c r="AI787" s="1"/>
      <c r="AJ787" s="1"/>
      <c r="AK787" s="1"/>
      <c r="AL787" s="1"/>
      <c r="AM787" s="1"/>
    </row>
    <row r="788" spans="2:39" x14ac:dyDescent="0.25">
      <c r="B788" s="29"/>
      <c r="G788" s="100" t="s">
        <v>105</v>
      </c>
      <c r="H788" s="10">
        <f>SUM(H775:H787)</f>
        <v>0</v>
      </c>
      <c r="I788" s="10">
        <f t="shared" ref="I788" si="1230">SUM(I775:I787)</f>
        <v>0</v>
      </c>
      <c r="J788" s="10">
        <f t="shared" ref="J788" si="1231">SUM(J775:J787)</f>
        <v>0</v>
      </c>
      <c r="K788" s="10">
        <f t="shared" ref="K788" si="1232">SUM(K775:K787)</f>
        <v>0</v>
      </c>
      <c r="L788" s="10">
        <f t="shared" ref="L788" si="1233">SUM(L775:L787)</f>
        <v>0</v>
      </c>
      <c r="M788" s="10">
        <f t="shared" ref="M788" si="1234">SUM(M775:M787)</f>
        <v>0</v>
      </c>
      <c r="N788" s="10">
        <f t="shared" ref="N788" si="1235">SUM(N775:N787)</f>
        <v>0</v>
      </c>
      <c r="O788" s="10">
        <f t="shared" ref="O788" si="1236">SUM(O775:O787)</f>
        <v>0</v>
      </c>
      <c r="P788" s="10">
        <f t="shared" ref="P788" si="1237">SUM(P775:P787)</f>
        <v>0</v>
      </c>
      <c r="Q788" s="10">
        <f t="shared" ref="Q788" si="1238">SUM(Q775:Q787)</f>
        <v>0</v>
      </c>
      <c r="R788" s="10">
        <f t="shared" ref="R788" si="1239">SUM(R775:R787)</f>
        <v>0</v>
      </c>
      <c r="S788" s="10">
        <f t="shared" ref="S788" si="1240">SUM(S775:S787)</f>
        <v>0</v>
      </c>
      <c r="T788" s="10">
        <f t="shared" ref="T788" si="1241">SUM(H788:S788)</f>
        <v>0</v>
      </c>
      <c r="U788" s="5"/>
      <c r="V788" s="327" t="s">
        <v>168</v>
      </c>
      <c r="X788" s="314"/>
      <c r="Y788" s="1"/>
      <c r="Z788" s="1"/>
      <c r="AA788" s="1"/>
      <c r="AB788" s="1"/>
      <c r="AC788" s="1"/>
      <c r="AD788" s="1"/>
      <c r="AE788" s="1"/>
      <c r="AF788" s="1"/>
      <c r="AG788" s="1"/>
      <c r="AH788" s="1"/>
      <c r="AI788" s="1"/>
      <c r="AJ788" s="1"/>
      <c r="AK788" s="1"/>
      <c r="AL788" s="1"/>
      <c r="AM788" s="1"/>
    </row>
    <row r="789" spans="2:39" x14ac:dyDescent="0.25">
      <c r="B789" s="29"/>
      <c r="G789" s="106" t="s">
        <v>112</v>
      </c>
      <c r="H789" s="10">
        <f>H788*$P$12</f>
        <v>0</v>
      </c>
      <c r="I789" s="10">
        <f t="shared" ref="I789" si="1242">I788*$P$12</f>
        <v>0</v>
      </c>
      <c r="J789" s="10">
        <f t="shared" ref="J789" si="1243">J788*$P$12</f>
        <v>0</v>
      </c>
      <c r="K789" s="10">
        <f t="shared" ref="K789" si="1244">K788*$P$12</f>
        <v>0</v>
      </c>
      <c r="L789" s="10">
        <f t="shared" ref="L789" si="1245">L788*$P$12</f>
        <v>0</v>
      </c>
      <c r="M789" s="10">
        <f t="shared" ref="M789" si="1246">M788*$P$12</f>
        <v>0</v>
      </c>
      <c r="N789" s="10">
        <f t="shared" ref="N789" si="1247">N788*$P$12</f>
        <v>0</v>
      </c>
      <c r="O789" s="10">
        <f t="shared" ref="O789" si="1248">O788*$P$12</f>
        <v>0</v>
      </c>
      <c r="P789" s="10">
        <f t="shared" ref="P789" si="1249">P788*$P$12</f>
        <v>0</v>
      </c>
      <c r="Q789" s="10">
        <f t="shared" ref="Q789" si="1250">Q788*$P$12</f>
        <v>0</v>
      </c>
      <c r="R789" s="10">
        <f t="shared" ref="R789" si="1251">R788*$P$12</f>
        <v>0</v>
      </c>
      <c r="S789" s="10">
        <f t="shared" ref="S789" si="1252">S788*$P$12</f>
        <v>0</v>
      </c>
      <c r="T789" s="10">
        <f>SUM(H789:S789)</f>
        <v>0</v>
      </c>
      <c r="U789" s="5"/>
      <c r="V789" s="21">
        <f>'C Staff Rates &amp; Roles'!$L$17</f>
        <v>1800</v>
      </c>
      <c r="X789" s="314"/>
      <c r="Y789" s="1"/>
      <c r="Z789" s="1"/>
      <c r="AA789" s="1"/>
      <c r="AB789" s="1"/>
      <c r="AC789" s="1"/>
      <c r="AD789" s="1"/>
      <c r="AE789" s="1"/>
      <c r="AF789" s="1"/>
      <c r="AG789" s="1"/>
      <c r="AH789" s="1"/>
      <c r="AI789" s="1"/>
      <c r="AJ789" s="1"/>
      <c r="AK789" s="1"/>
      <c r="AL789" s="1"/>
      <c r="AM789" s="1"/>
    </row>
    <row r="790" spans="2:39" x14ac:dyDescent="0.25">
      <c r="B790" s="29"/>
      <c r="G790" s="100" t="s">
        <v>111</v>
      </c>
      <c r="H790" s="10">
        <f>H788*$Q$12</f>
        <v>0</v>
      </c>
      <c r="I790" s="10">
        <f t="shared" ref="I790:S790" si="1253">I788*$Q$12</f>
        <v>0</v>
      </c>
      <c r="J790" s="10">
        <f t="shared" si="1253"/>
        <v>0</v>
      </c>
      <c r="K790" s="10">
        <f t="shared" si="1253"/>
        <v>0</v>
      </c>
      <c r="L790" s="10">
        <f t="shared" si="1253"/>
        <v>0</v>
      </c>
      <c r="M790" s="10">
        <f t="shared" si="1253"/>
        <v>0</v>
      </c>
      <c r="N790" s="10">
        <f t="shared" si="1253"/>
        <v>0</v>
      </c>
      <c r="O790" s="10">
        <f t="shared" si="1253"/>
        <v>0</v>
      </c>
      <c r="P790" s="10">
        <f t="shared" si="1253"/>
        <v>0</v>
      </c>
      <c r="Q790" s="10">
        <f t="shared" si="1253"/>
        <v>0</v>
      </c>
      <c r="R790" s="10">
        <f t="shared" si="1253"/>
        <v>0</v>
      </c>
      <c r="S790" s="10">
        <f t="shared" si="1253"/>
        <v>0</v>
      </c>
      <c r="T790" s="10">
        <f>SUM(H790:S790)</f>
        <v>0</v>
      </c>
      <c r="U790" s="5"/>
      <c r="X790" s="314"/>
      <c r="Y790" s="1"/>
      <c r="Z790" s="1"/>
      <c r="AA790" s="1"/>
      <c r="AB790" s="1"/>
      <c r="AC790" s="1"/>
      <c r="AD790" s="1"/>
      <c r="AE790" s="1"/>
      <c r="AF790" s="1"/>
      <c r="AG790" s="1"/>
      <c r="AH790" s="1"/>
      <c r="AI790" s="1"/>
      <c r="AJ790" s="1"/>
      <c r="AK790" s="1"/>
      <c r="AL790" s="1"/>
      <c r="AM790" s="1"/>
    </row>
    <row r="791" spans="2:39" x14ac:dyDescent="0.25">
      <c r="B791" s="29"/>
      <c r="G791" s="100" t="s">
        <v>118</v>
      </c>
      <c r="H791" s="10">
        <f>SUM(H788:H790)</f>
        <v>0</v>
      </c>
      <c r="I791" s="10">
        <f t="shared" ref="I791" si="1254">SUM(I788:I790)</f>
        <v>0</v>
      </c>
      <c r="J791" s="10">
        <f t="shared" ref="J791" si="1255">SUM(J788:J790)</f>
        <v>0</v>
      </c>
      <c r="K791" s="10">
        <f t="shared" ref="K791" si="1256">SUM(K788:K790)</f>
        <v>0</v>
      </c>
      <c r="L791" s="10">
        <f t="shared" ref="L791" si="1257">SUM(L788:L790)</f>
        <v>0</v>
      </c>
      <c r="M791" s="10">
        <f t="shared" ref="M791" si="1258">SUM(M788:M790)</f>
        <v>0</v>
      </c>
      <c r="N791" s="10">
        <f t="shared" ref="N791" si="1259">SUM(N788:N790)</f>
        <v>0</v>
      </c>
      <c r="O791" s="10">
        <f t="shared" ref="O791" si="1260">SUM(O788:O790)</f>
        <v>0</v>
      </c>
      <c r="P791" s="10">
        <f t="shared" ref="P791" si="1261">SUM(P788:P790)</f>
        <v>0</v>
      </c>
      <c r="Q791" s="10">
        <f t="shared" ref="Q791" si="1262">SUM(Q788:Q790)</f>
        <v>0</v>
      </c>
      <c r="R791" s="10">
        <f t="shared" ref="R791" si="1263">SUM(R788:R790)</f>
        <v>0</v>
      </c>
      <c r="S791" s="10">
        <f t="shared" ref="S791" si="1264">SUM(S788:S790)</f>
        <v>0</v>
      </c>
      <c r="T791" s="104">
        <f>SUM(T788:T790)</f>
        <v>0</v>
      </c>
      <c r="U791" s="105"/>
      <c r="V791" s="141">
        <f>T791/V789</f>
        <v>0</v>
      </c>
      <c r="X791" s="314"/>
      <c r="Y791" s="1"/>
      <c r="Z791" s="1"/>
      <c r="AA791" s="1"/>
      <c r="AB791" s="1"/>
      <c r="AC791" s="1"/>
      <c r="AD791" s="1"/>
      <c r="AE791" s="1"/>
      <c r="AF791" s="1"/>
      <c r="AG791" s="1"/>
      <c r="AH791" s="1"/>
      <c r="AI791" s="1"/>
      <c r="AJ791" s="1"/>
      <c r="AK791" s="1"/>
      <c r="AL791" s="1"/>
      <c r="AM791" s="1"/>
    </row>
    <row r="792" spans="2:39" x14ac:dyDescent="0.25">
      <c r="B792" s="29"/>
      <c r="X792" s="314"/>
      <c r="Y792" s="1"/>
      <c r="Z792" s="1"/>
      <c r="AA792" s="1"/>
      <c r="AB792" s="1"/>
      <c r="AC792" s="1"/>
      <c r="AD792" s="1"/>
      <c r="AE792" s="1"/>
      <c r="AF792" s="1"/>
      <c r="AG792" s="1"/>
      <c r="AH792" s="1"/>
      <c r="AI792" s="1"/>
      <c r="AJ792" s="1"/>
      <c r="AK792" s="1"/>
      <c r="AL792" s="1"/>
      <c r="AM792" s="1"/>
    </row>
    <row r="793" spans="2:39" ht="18.75" x14ac:dyDescent="0.3">
      <c r="B793" s="29"/>
      <c r="E793" s="23" t="s">
        <v>44</v>
      </c>
      <c r="G793" s="101" t="s">
        <v>114</v>
      </c>
      <c r="I793" s="94" t="s">
        <v>109</v>
      </c>
      <c r="J793" s="121">
        <f>$O$12</f>
        <v>15</v>
      </c>
      <c r="K793" s="94"/>
      <c r="M793" s="94" t="s">
        <v>95</v>
      </c>
      <c r="N793" s="20">
        <f>$P$12</f>
        <v>2</v>
      </c>
      <c r="P793" t="s">
        <v>110</v>
      </c>
      <c r="R793" s="121">
        <f>$Q$12</f>
        <v>0</v>
      </c>
      <c r="X793" s="314"/>
      <c r="Y793" s="1"/>
      <c r="Z793" s="1"/>
      <c r="AA793" s="1"/>
      <c r="AB793" s="1"/>
      <c r="AC793" s="1"/>
      <c r="AD793" s="1"/>
      <c r="AE793" s="1"/>
      <c r="AF793" s="1"/>
      <c r="AG793" s="1"/>
      <c r="AH793" s="1"/>
      <c r="AI793" s="1"/>
      <c r="AJ793" s="1"/>
      <c r="AK793" s="1"/>
      <c r="AL793" s="1"/>
      <c r="AM793" s="1"/>
    </row>
    <row r="794" spans="2:39" x14ac:dyDescent="0.25">
      <c r="B794" s="29"/>
      <c r="C794" s="353" t="s">
        <v>123</v>
      </c>
      <c r="D794" s="362"/>
      <c r="E794" s="362"/>
      <c r="F794" s="362"/>
      <c r="G794" s="362"/>
      <c r="H794" s="109" t="s">
        <v>91</v>
      </c>
      <c r="I794" s="109" t="s">
        <v>92</v>
      </c>
      <c r="J794" s="109" t="s">
        <v>93</v>
      </c>
      <c r="K794" s="109" t="s">
        <v>94</v>
      </c>
      <c r="L794" s="109" t="s">
        <v>83</v>
      </c>
      <c r="M794" s="109" t="s">
        <v>84</v>
      </c>
      <c r="N794" s="109" t="s">
        <v>85</v>
      </c>
      <c r="O794" s="109" t="s">
        <v>86</v>
      </c>
      <c r="P794" s="109" t="s">
        <v>87</v>
      </c>
      <c r="Q794" s="109" t="s">
        <v>88</v>
      </c>
      <c r="R794" s="109" t="s">
        <v>89</v>
      </c>
      <c r="S794" s="109" t="s">
        <v>90</v>
      </c>
      <c r="T794" s="109" t="s">
        <v>3</v>
      </c>
      <c r="U794" s="136"/>
      <c r="X794" s="314"/>
      <c r="Y794" s="1"/>
      <c r="Z794" s="1"/>
      <c r="AA794" s="1"/>
      <c r="AB794" s="1"/>
      <c r="AC794" s="1"/>
      <c r="AD794" s="1"/>
      <c r="AE794" s="1"/>
      <c r="AF794" s="1"/>
      <c r="AG794" s="1"/>
      <c r="AH794" s="1"/>
      <c r="AI794" s="1"/>
      <c r="AJ794" s="1"/>
      <c r="AK794" s="1"/>
      <c r="AL794" s="1"/>
      <c r="AM794" s="1"/>
    </row>
    <row r="795" spans="2:39" x14ac:dyDescent="0.25">
      <c r="B795" s="29"/>
      <c r="C795" s="411" t="s">
        <v>71</v>
      </c>
      <c r="D795" s="346"/>
      <c r="E795" s="346"/>
      <c r="F795" s="346"/>
      <c r="G795" s="346"/>
      <c r="H795" s="107"/>
      <c r="I795" s="108"/>
      <c r="J795" s="108"/>
      <c r="K795" s="108"/>
      <c r="L795" s="108"/>
      <c r="M795" s="108"/>
      <c r="N795" s="108"/>
      <c r="O795" s="108"/>
      <c r="P795" s="108"/>
      <c r="Q795" s="108"/>
      <c r="R795" s="108"/>
      <c r="S795" s="108"/>
      <c r="T795" s="10">
        <f t="shared" ref="T795:T806" si="1265">SUM(H795:S795)</f>
        <v>0</v>
      </c>
      <c r="U795" s="5"/>
      <c r="X795" s="314"/>
      <c r="Y795" s="1"/>
      <c r="Z795" s="1"/>
      <c r="AA795" s="1"/>
      <c r="AB795" s="1"/>
      <c r="AC795" s="1"/>
      <c r="AD795" s="1"/>
      <c r="AE795" s="1"/>
      <c r="AF795" s="1"/>
      <c r="AG795" s="1"/>
      <c r="AH795" s="1"/>
      <c r="AI795" s="1"/>
      <c r="AJ795" s="1"/>
      <c r="AK795" s="1"/>
      <c r="AL795" s="1"/>
      <c r="AM795" s="1"/>
    </row>
    <row r="796" spans="2:39" x14ac:dyDescent="0.25">
      <c r="B796" s="29"/>
      <c r="C796" s="411" t="s">
        <v>72</v>
      </c>
      <c r="D796" s="346"/>
      <c r="E796" s="346"/>
      <c r="F796" s="346"/>
      <c r="G796" s="346"/>
      <c r="H796" s="107"/>
      <c r="I796" s="108"/>
      <c r="J796" s="108"/>
      <c r="K796" s="108"/>
      <c r="L796" s="108"/>
      <c r="M796" s="108"/>
      <c r="N796" s="108"/>
      <c r="O796" s="108"/>
      <c r="P796" s="108"/>
      <c r="Q796" s="108"/>
      <c r="R796" s="108"/>
      <c r="S796" s="108"/>
      <c r="T796" s="10">
        <f t="shared" si="1265"/>
        <v>0</v>
      </c>
      <c r="U796" s="5"/>
      <c r="X796" s="314"/>
      <c r="Y796" s="1"/>
      <c r="Z796" s="1"/>
      <c r="AA796" s="1"/>
      <c r="AB796" s="1"/>
      <c r="AC796" s="1"/>
      <c r="AD796" s="1"/>
      <c r="AE796" s="1"/>
      <c r="AF796" s="1"/>
      <c r="AG796" s="1"/>
      <c r="AH796" s="1"/>
      <c r="AI796" s="1"/>
      <c r="AJ796" s="1"/>
      <c r="AK796" s="1"/>
      <c r="AL796" s="1"/>
      <c r="AM796" s="1"/>
    </row>
    <row r="797" spans="2:39" x14ac:dyDescent="0.25">
      <c r="B797" s="29"/>
      <c r="C797" s="411" t="s">
        <v>73</v>
      </c>
      <c r="D797" s="346"/>
      <c r="E797" s="346"/>
      <c r="F797" s="346"/>
      <c r="G797" s="346"/>
      <c r="H797" s="107"/>
      <c r="I797" s="108"/>
      <c r="J797" s="108"/>
      <c r="K797" s="108"/>
      <c r="L797" s="108"/>
      <c r="M797" s="108"/>
      <c r="N797" s="108"/>
      <c r="O797" s="108"/>
      <c r="P797" s="108"/>
      <c r="Q797" s="108"/>
      <c r="R797" s="108"/>
      <c r="S797" s="108"/>
      <c r="T797" s="10">
        <f t="shared" si="1265"/>
        <v>0</v>
      </c>
      <c r="U797" s="5"/>
      <c r="X797" s="314"/>
      <c r="Y797" s="1"/>
      <c r="Z797" s="1"/>
      <c r="AA797" s="1"/>
      <c r="AB797" s="1"/>
      <c r="AC797" s="1"/>
      <c r="AD797" s="1"/>
      <c r="AE797" s="1"/>
      <c r="AF797" s="1"/>
      <c r="AG797" s="1"/>
      <c r="AH797" s="1"/>
      <c r="AI797" s="1"/>
      <c r="AJ797" s="1"/>
      <c r="AK797" s="1"/>
      <c r="AL797" s="1"/>
      <c r="AM797" s="1"/>
    </row>
    <row r="798" spans="2:39" x14ac:dyDescent="0.25">
      <c r="B798" s="29"/>
      <c r="C798" s="411" t="s">
        <v>74</v>
      </c>
      <c r="D798" s="346"/>
      <c r="E798" s="346"/>
      <c r="F798" s="346"/>
      <c r="G798" s="346"/>
      <c r="H798" s="107"/>
      <c r="I798" s="108"/>
      <c r="J798" s="108"/>
      <c r="K798" s="107"/>
      <c r="L798" s="108"/>
      <c r="M798" s="108"/>
      <c r="N798" s="108"/>
      <c r="O798" s="108"/>
      <c r="P798" s="108"/>
      <c r="Q798" s="108"/>
      <c r="R798" s="108"/>
      <c r="S798" s="108"/>
      <c r="T798" s="10">
        <f t="shared" si="1265"/>
        <v>0</v>
      </c>
      <c r="U798" s="5"/>
      <c r="X798" s="314"/>
      <c r="Y798" s="1"/>
      <c r="Z798" s="1"/>
      <c r="AA798" s="1"/>
      <c r="AB798" s="1"/>
      <c r="AC798" s="1"/>
      <c r="AD798" s="1"/>
      <c r="AE798" s="1"/>
      <c r="AF798" s="1"/>
      <c r="AG798" s="1"/>
      <c r="AH798" s="1"/>
      <c r="AI798" s="1"/>
      <c r="AJ798" s="1"/>
      <c r="AK798" s="1"/>
      <c r="AL798" s="1"/>
      <c r="AM798" s="1"/>
    </row>
    <row r="799" spans="2:39" x14ac:dyDescent="0.25">
      <c r="B799" s="29"/>
      <c r="C799" s="411" t="s">
        <v>75</v>
      </c>
      <c r="D799" s="346"/>
      <c r="E799" s="346"/>
      <c r="F799" s="346"/>
      <c r="G799" s="346"/>
      <c r="H799" s="107"/>
      <c r="I799" s="108"/>
      <c r="J799" s="108"/>
      <c r="K799" s="107"/>
      <c r="L799" s="108"/>
      <c r="M799" s="108"/>
      <c r="N799" s="108"/>
      <c r="O799" s="108"/>
      <c r="P799" s="108"/>
      <c r="Q799" s="108"/>
      <c r="R799" s="108"/>
      <c r="S799" s="108"/>
      <c r="T799" s="10">
        <f t="shared" si="1265"/>
        <v>0</v>
      </c>
      <c r="U799" s="5"/>
      <c r="X799" s="314"/>
      <c r="Y799" s="1"/>
      <c r="Z799" s="1"/>
      <c r="AA799" s="1"/>
      <c r="AB799" s="1"/>
      <c r="AC799" s="1"/>
      <c r="AD799" s="1"/>
      <c r="AE799" s="1"/>
      <c r="AF799" s="1"/>
      <c r="AG799" s="1"/>
      <c r="AH799" s="1"/>
      <c r="AI799" s="1"/>
      <c r="AJ799" s="1"/>
      <c r="AK799" s="1"/>
      <c r="AL799" s="1"/>
      <c r="AM799" s="1"/>
    </row>
    <row r="800" spans="2:39" x14ac:dyDescent="0.25">
      <c r="B800" s="29"/>
      <c r="C800" s="411" t="s">
        <v>76</v>
      </c>
      <c r="D800" s="346"/>
      <c r="E800" s="346"/>
      <c r="F800" s="346"/>
      <c r="G800" s="346"/>
      <c r="H800" s="107"/>
      <c r="I800" s="108"/>
      <c r="J800" s="108"/>
      <c r="K800" s="107"/>
      <c r="L800" s="108"/>
      <c r="M800" s="108"/>
      <c r="N800" s="108"/>
      <c r="O800" s="108"/>
      <c r="P800" s="108"/>
      <c r="Q800" s="108"/>
      <c r="R800" s="108"/>
      <c r="S800" s="108"/>
      <c r="T800" s="10">
        <f t="shared" si="1265"/>
        <v>0</v>
      </c>
      <c r="U800" s="5"/>
      <c r="X800" s="314"/>
      <c r="Y800" s="1"/>
      <c r="Z800" s="1"/>
      <c r="AA800" s="1"/>
      <c r="AB800" s="1"/>
      <c r="AC800" s="1"/>
      <c r="AD800" s="1"/>
      <c r="AE800" s="1"/>
      <c r="AF800" s="1"/>
      <c r="AG800" s="1"/>
      <c r="AH800" s="1"/>
      <c r="AI800" s="1"/>
      <c r="AJ800" s="1"/>
      <c r="AK800" s="1"/>
      <c r="AL800" s="1"/>
      <c r="AM800" s="1"/>
    </row>
    <row r="801" spans="2:39" x14ac:dyDescent="0.25">
      <c r="B801" s="29"/>
      <c r="C801" s="411" t="s">
        <v>77</v>
      </c>
      <c r="D801" s="346"/>
      <c r="E801" s="346"/>
      <c r="F801" s="346"/>
      <c r="G801" s="346"/>
      <c r="H801" s="107"/>
      <c r="I801" s="108"/>
      <c r="J801" s="108"/>
      <c r="K801" s="108"/>
      <c r="L801" s="108"/>
      <c r="M801" s="108"/>
      <c r="N801" s="107"/>
      <c r="O801" s="108"/>
      <c r="P801" s="108"/>
      <c r="Q801" s="108"/>
      <c r="R801" s="108"/>
      <c r="S801" s="108"/>
      <c r="T801" s="10">
        <f t="shared" si="1265"/>
        <v>0</v>
      </c>
      <c r="U801" s="5"/>
      <c r="X801" s="314"/>
      <c r="Y801" s="1"/>
      <c r="Z801" s="1"/>
      <c r="AA801" s="1"/>
      <c r="AB801" s="1"/>
      <c r="AC801" s="1"/>
      <c r="AD801" s="1"/>
      <c r="AE801" s="1"/>
      <c r="AF801" s="1"/>
      <c r="AG801" s="1"/>
      <c r="AH801" s="1"/>
      <c r="AI801" s="1"/>
      <c r="AJ801" s="1"/>
      <c r="AK801" s="1"/>
      <c r="AL801" s="1"/>
      <c r="AM801" s="1"/>
    </row>
    <row r="802" spans="2:39" x14ac:dyDescent="0.25">
      <c r="B802" s="29"/>
      <c r="C802" s="411" t="s">
        <v>78</v>
      </c>
      <c r="D802" s="346"/>
      <c r="E802" s="346"/>
      <c r="F802" s="346"/>
      <c r="G802" s="346"/>
      <c r="H802" s="107"/>
      <c r="I802" s="108"/>
      <c r="J802" s="108"/>
      <c r="K802" s="108"/>
      <c r="L802" s="108"/>
      <c r="M802" s="108"/>
      <c r="N802" s="107"/>
      <c r="O802" s="108"/>
      <c r="P802" s="108"/>
      <c r="Q802" s="108"/>
      <c r="R802" s="108"/>
      <c r="S802" s="108"/>
      <c r="T802" s="10">
        <f t="shared" si="1265"/>
        <v>0</v>
      </c>
      <c r="U802" s="5"/>
      <c r="X802" s="314"/>
      <c r="Y802" s="1"/>
      <c r="Z802" s="1"/>
      <c r="AA802" s="1"/>
      <c r="AB802" s="1"/>
      <c r="AC802" s="1"/>
      <c r="AD802" s="1"/>
      <c r="AE802" s="1"/>
      <c r="AF802" s="1"/>
      <c r="AG802" s="1"/>
      <c r="AH802" s="1"/>
      <c r="AI802" s="1"/>
      <c r="AJ802" s="1"/>
      <c r="AK802" s="1"/>
      <c r="AL802" s="1"/>
      <c r="AM802" s="1"/>
    </row>
    <row r="803" spans="2:39" x14ac:dyDescent="0.25">
      <c r="B803" s="29"/>
      <c r="C803" s="411" t="s">
        <v>79</v>
      </c>
      <c r="D803" s="346"/>
      <c r="E803" s="346"/>
      <c r="F803" s="346"/>
      <c r="G803" s="346"/>
      <c r="H803" s="107"/>
      <c r="I803" s="108"/>
      <c r="J803" s="108"/>
      <c r="K803" s="108"/>
      <c r="L803" s="108"/>
      <c r="M803" s="108"/>
      <c r="N803" s="107"/>
      <c r="O803" s="108"/>
      <c r="P803" s="108"/>
      <c r="Q803" s="108"/>
      <c r="R803" s="108"/>
      <c r="S803" s="108"/>
      <c r="T803" s="10">
        <f t="shared" si="1265"/>
        <v>0</v>
      </c>
      <c r="U803" s="5"/>
      <c r="X803" s="314"/>
      <c r="Y803" s="1"/>
      <c r="Z803" s="1"/>
      <c r="AA803" s="1"/>
      <c r="AB803" s="1"/>
      <c r="AC803" s="1"/>
      <c r="AD803" s="1"/>
      <c r="AE803" s="1"/>
      <c r="AF803" s="1"/>
      <c r="AG803" s="1"/>
      <c r="AH803" s="1"/>
      <c r="AI803" s="1"/>
      <c r="AJ803" s="1"/>
      <c r="AK803" s="1"/>
      <c r="AL803" s="1"/>
      <c r="AM803" s="1"/>
    </row>
    <row r="804" spans="2:39" x14ac:dyDescent="0.25">
      <c r="B804" s="29"/>
      <c r="C804" s="411" t="s">
        <v>80</v>
      </c>
      <c r="D804" s="346"/>
      <c r="E804" s="346"/>
      <c r="F804" s="346"/>
      <c r="G804" s="346"/>
      <c r="H804" s="107"/>
      <c r="I804" s="108"/>
      <c r="J804" s="108"/>
      <c r="K804" s="108"/>
      <c r="L804" s="108"/>
      <c r="M804" s="108"/>
      <c r="N804" s="108"/>
      <c r="O804" s="108"/>
      <c r="P804" s="108"/>
      <c r="Q804" s="108"/>
      <c r="R804" s="108"/>
      <c r="S804" s="108"/>
      <c r="T804" s="10">
        <f t="shared" si="1265"/>
        <v>0</v>
      </c>
      <c r="U804" s="5"/>
      <c r="X804" s="314"/>
      <c r="Y804" s="1"/>
      <c r="Z804" s="1"/>
      <c r="AA804" s="1"/>
      <c r="AB804" s="1"/>
      <c r="AC804" s="1"/>
      <c r="AD804" s="1"/>
      <c r="AE804" s="1"/>
      <c r="AF804" s="1"/>
      <c r="AG804" s="1"/>
      <c r="AH804" s="1"/>
      <c r="AI804" s="1"/>
      <c r="AJ804" s="1"/>
      <c r="AK804" s="1"/>
      <c r="AL804" s="1"/>
      <c r="AM804" s="1"/>
    </row>
    <row r="805" spans="2:39" x14ac:dyDescent="0.25">
      <c r="B805" s="29"/>
      <c r="C805" s="411" t="s">
        <v>81</v>
      </c>
      <c r="D805" s="346"/>
      <c r="E805" s="346"/>
      <c r="F805" s="346"/>
      <c r="G805" s="346"/>
      <c r="H805" s="107"/>
      <c r="I805" s="108"/>
      <c r="J805" s="108"/>
      <c r="K805" s="108"/>
      <c r="L805" s="108"/>
      <c r="M805" s="108"/>
      <c r="N805" s="108"/>
      <c r="O805" s="108"/>
      <c r="P805" s="108"/>
      <c r="Q805" s="108"/>
      <c r="R805" s="108"/>
      <c r="S805" s="108"/>
      <c r="T805" s="10">
        <f t="shared" si="1265"/>
        <v>0</v>
      </c>
      <c r="U805" s="5"/>
      <c r="X805" s="314"/>
      <c r="Y805" s="1"/>
      <c r="Z805" s="1"/>
      <c r="AA805" s="1"/>
      <c r="AB805" s="1"/>
      <c r="AC805" s="1"/>
      <c r="AD805" s="1"/>
      <c r="AE805" s="1"/>
      <c r="AF805" s="1"/>
      <c r="AG805" s="1"/>
      <c r="AH805" s="1"/>
      <c r="AI805" s="1"/>
      <c r="AJ805" s="1"/>
      <c r="AK805" s="1"/>
      <c r="AL805" s="1"/>
      <c r="AM805" s="1"/>
    </row>
    <row r="806" spans="2:39" x14ac:dyDescent="0.25">
      <c r="B806" s="29"/>
      <c r="C806" s="411" t="s">
        <v>82</v>
      </c>
      <c r="D806" s="346"/>
      <c r="E806" s="346"/>
      <c r="F806" s="346"/>
      <c r="G806" s="346"/>
      <c r="H806" s="107"/>
      <c r="I806" s="108"/>
      <c r="J806" s="108"/>
      <c r="K806" s="108"/>
      <c r="L806" s="108"/>
      <c r="M806" s="108"/>
      <c r="N806" s="108"/>
      <c r="O806" s="108"/>
      <c r="P806" s="108"/>
      <c r="Q806" s="108"/>
      <c r="R806" s="108"/>
      <c r="S806" s="108"/>
      <c r="T806" s="10">
        <f t="shared" si="1265"/>
        <v>0</v>
      </c>
      <c r="U806" s="5"/>
      <c r="X806" s="314"/>
      <c r="Y806" s="1"/>
      <c r="Z806" s="1"/>
      <c r="AA806" s="1"/>
      <c r="AB806" s="1"/>
      <c r="AC806" s="1"/>
      <c r="AD806" s="1"/>
      <c r="AE806" s="1"/>
      <c r="AF806" s="1"/>
      <c r="AG806" s="1"/>
      <c r="AH806" s="1"/>
      <c r="AI806" s="1"/>
      <c r="AJ806" s="1"/>
      <c r="AK806" s="1"/>
      <c r="AL806" s="1"/>
      <c r="AM806" s="1"/>
    </row>
    <row r="807" spans="2:39" x14ac:dyDescent="0.25">
      <c r="B807" s="29"/>
      <c r="H807" s="5"/>
      <c r="T807" s="5"/>
      <c r="U807" s="5"/>
      <c r="V807" s="326" t="s">
        <v>167</v>
      </c>
      <c r="X807" s="314"/>
      <c r="Y807" s="1"/>
      <c r="Z807" s="1"/>
      <c r="AA807" s="1"/>
      <c r="AB807" s="1"/>
      <c r="AC807" s="1"/>
      <c r="AD807" s="1"/>
      <c r="AE807" s="1"/>
      <c r="AF807" s="1"/>
      <c r="AG807" s="1"/>
      <c r="AH807" s="1"/>
      <c r="AI807" s="1"/>
      <c r="AJ807" s="1"/>
      <c r="AK807" s="1"/>
      <c r="AL807" s="1"/>
      <c r="AM807" s="1"/>
    </row>
    <row r="808" spans="2:39" x14ac:dyDescent="0.25">
      <c r="B808" s="29"/>
      <c r="G808" s="100" t="s">
        <v>105</v>
      </c>
      <c r="H808" s="10">
        <f>SUM(H795:H807)</f>
        <v>0</v>
      </c>
      <c r="I808" s="10">
        <f t="shared" ref="I808" si="1266">SUM(I795:I807)</f>
        <v>0</v>
      </c>
      <c r="J808" s="10">
        <f t="shared" ref="J808" si="1267">SUM(J795:J807)</f>
        <v>0</v>
      </c>
      <c r="K808" s="10">
        <f t="shared" ref="K808" si="1268">SUM(K795:K807)</f>
        <v>0</v>
      </c>
      <c r="L808" s="10">
        <f t="shared" ref="L808" si="1269">SUM(L795:L807)</f>
        <v>0</v>
      </c>
      <c r="M808" s="10">
        <f t="shared" ref="M808" si="1270">SUM(M795:M807)</f>
        <v>0</v>
      </c>
      <c r="N808" s="10">
        <f t="shared" ref="N808" si="1271">SUM(N795:N807)</f>
        <v>0</v>
      </c>
      <c r="O808" s="10">
        <f t="shared" ref="O808" si="1272">SUM(O795:O807)</f>
        <v>0</v>
      </c>
      <c r="P808" s="10">
        <f t="shared" ref="P808" si="1273">SUM(P795:P807)</f>
        <v>0</v>
      </c>
      <c r="Q808" s="10">
        <f t="shared" ref="Q808" si="1274">SUM(Q795:Q807)</f>
        <v>0</v>
      </c>
      <c r="R808" s="10">
        <f t="shared" ref="R808" si="1275">SUM(R795:R807)</f>
        <v>0</v>
      </c>
      <c r="S808" s="10">
        <f t="shared" ref="S808" si="1276">SUM(S795:S807)</f>
        <v>0</v>
      </c>
      <c r="T808" s="10">
        <f t="shared" ref="T808" si="1277">SUM(H808:S808)</f>
        <v>0</v>
      </c>
      <c r="U808" s="5"/>
      <c r="V808" s="327" t="s">
        <v>168</v>
      </c>
      <c r="X808" s="314"/>
      <c r="Y808" s="1"/>
      <c r="Z808" s="1"/>
      <c r="AA808" s="1"/>
      <c r="AB808" s="1"/>
      <c r="AC808" s="1"/>
      <c r="AD808" s="1"/>
      <c r="AE808" s="1"/>
      <c r="AF808" s="1"/>
      <c r="AG808" s="1"/>
      <c r="AH808" s="1"/>
      <c r="AI808" s="1"/>
      <c r="AJ808" s="1"/>
      <c r="AK808" s="1"/>
      <c r="AL808" s="1"/>
      <c r="AM808" s="1"/>
    </row>
    <row r="809" spans="2:39" x14ac:dyDescent="0.25">
      <c r="B809" s="29"/>
      <c r="G809" s="106" t="s">
        <v>112</v>
      </c>
      <c r="H809" s="10">
        <f>H808*$P$12</f>
        <v>0</v>
      </c>
      <c r="I809" s="10">
        <f t="shared" ref="I809" si="1278">I808*$P$12</f>
        <v>0</v>
      </c>
      <c r="J809" s="10">
        <f t="shared" ref="J809" si="1279">J808*$P$12</f>
        <v>0</v>
      </c>
      <c r="K809" s="10">
        <f t="shared" ref="K809" si="1280">K808*$P$12</f>
        <v>0</v>
      </c>
      <c r="L809" s="10">
        <f t="shared" ref="L809" si="1281">L808*$P$12</f>
        <v>0</v>
      </c>
      <c r="M809" s="10">
        <f t="shared" ref="M809" si="1282">M808*$P$12</f>
        <v>0</v>
      </c>
      <c r="N809" s="10">
        <f t="shared" ref="N809" si="1283">N808*$P$12</f>
        <v>0</v>
      </c>
      <c r="O809" s="10">
        <f t="shared" ref="O809" si="1284">O808*$P$12</f>
        <v>0</v>
      </c>
      <c r="P809" s="10">
        <f t="shared" ref="P809" si="1285">P808*$P$12</f>
        <v>0</v>
      </c>
      <c r="Q809" s="10">
        <f t="shared" ref="Q809" si="1286">Q808*$P$12</f>
        <v>0</v>
      </c>
      <c r="R809" s="10">
        <f t="shared" ref="R809" si="1287">R808*$P$12</f>
        <v>0</v>
      </c>
      <c r="S809" s="10">
        <f t="shared" ref="S809" si="1288">S808*$P$12</f>
        <v>0</v>
      </c>
      <c r="T809" s="10">
        <f>SUM(H809:S809)</f>
        <v>0</v>
      </c>
      <c r="U809" s="5"/>
      <c r="V809" s="21">
        <f>'C Staff Rates &amp; Roles'!$L$17</f>
        <v>1800</v>
      </c>
      <c r="X809" s="314"/>
      <c r="Y809" s="1"/>
      <c r="Z809" s="1"/>
      <c r="AA809" s="1"/>
      <c r="AB809" s="1"/>
      <c r="AC809" s="1"/>
      <c r="AD809" s="1"/>
      <c r="AE809" s="1"/>
      <c r="AF809" s="1"/>
      <c r="AG809" s="1"/>
      <c r="AH809" s="1"/>
      <c r="AI809" s="1"/>
      <c r="AJ809" s="1"/>
      <c r="AK809" s="1"/>
      <c r="AL809" s="1"/>
      <c r="AM809" s="1"/>
    </row>
    <row r="810" spans="2:39" x14ac:dyDescent="0.25">
      <c r="B810" s="29"/>
      <c r="G810" s="100" t="s">
        <v>111</v>
      </c>
      <c r="H810" s="10">
        <f>H808*$Q$12</f>
        <v>0</v>
      </c>
      <c r="I810" s="10">
        <f t="shared" ref="I810:S810" si="1289">I808*$Q$12</f>
        <v>0</v>
      </c>
      <c r="J810" s="10">
        <f t="shared" si="1289"/>
        <v>0</v>
      </c>
      <c r="K810" s="10">
        <f t="shared" si="1289"/>
        <v>0</v>
      </c>
      <c r="L810" s="10">
        <f t="shared" si="1289"/>
        <v>0</v>
      </c>
      <c r="M810" s="10">
        <f t="shared" si="1289"/>
        <v>0</v>
      </c>
      <c r="N810" s="10">
        <f t="shared" si="1289"/>
        <v>0</v>
      </c>
      <c r="O810" s="10">
        <f t="shared" si="1289"/>
        <v>0</v>
      </c>
      <c r="P810" s="10">
        <f t="shared" si="1289"/>
        <v>0</v>
      </c>
      <c r="Q810" s="10">
        <f t="shared" si="1289"/>
        <v>0</v>
      </c>
      <c r="R810" s="10">
        <f t="shared" si="1289"/>
        <v>0</v>
      </c>
      <c r="S810" s="10">
        <f t="shared" si="1289"/>
        <v>0</v>
      </c>
      <c r="T810" s="10">
        <f>SUM(H810:S810)</f>
        <v>0</v>
      </c>
      <c r="U810" s="5"/>
      <c r="X810" s="314"/>
      <c r="Y810" s="1"/>
      <c r="Z810" s="1"/>
      <c r="AA810" s="1"/>
      <c r="AB810" s="1"/>
      <c r="AC810" s="1"/>
      <c r="AD810" s="1"/>
      <c r="AE810" s="1"/>
      <c r="AF810" s="1"/>
      <c r="AG810" s="1"/>
      <c r="AH810" s="1"/>
      <c r="AI810" s="1"/>
      <c r="AJ810" s="1"/>
      <c r="AK810" s="1"/>
      <c r="AL810" s="1"/>
      <c r="AM810" s="1"/>
    </row>
    <row r="811" spans="2:39" x14ac:dyDescent="0.25">
      <c r="B811" s="29"/>
      <c r="G811" s="100" t="s">
        <v>119</v>
      </c>
      <c r="H811" s="10">
        <f>SUM(H808:H810)</f>
        <v>0</v>
      </c>
      <c r="I811" s="10">
        <f t="shared" ref="I811" si="1290">SUM(I808:I810)</f>
        <v>0</v>
      </c>
      <c r="J811" s="10">
        <f t="shared" ref="J811" si="1291">SUM(J808:J810)</f>
        <v>0</v>
      </c>
      <c r="K811" s="10">
        <f t="shared" ref="K811" si="1292">SUM(K808:K810)</f>
        <v>0</v>
      </c>
      <c r="L811" s="10">
        <f t="shared" ref="L811" si="1293">SUM(L808:L810)</f>
        <v>0</v>
      </c>
      <c r="M811" s="10">
        <f t="shared" ref="M811" si="1294">SUM(M808:M810)</f>
        <v>0</v>
      </c>
      <c r="N811" s="10">
        <f t="shared" ref="N811" si="1295">SUM(N808:N810)</f>
        <v>0</v>
      </c>
      <c r="O811" s="10">
        <f t="shared" ref="O811" si="1296">SUM(O808:O810)</f>
        <v>0</v>
      </c>
      <c r="P811" s="10">
        <f t="shared" ref="P811" si="1297">SUM(P808:P810)</f>
        <v>0</v>
      </c>
      <c r="Q811" s="10">
        <f t="shared" ref="Q811" si="1298">SUM(Q808:Q810)</f>
        <v>0</v>
      </c>
      <c r="R811" s="10">
        <f t="shared" ref="R811" si="1299">SUM(R808:R810)</f>
        <v>0</v>
      </c>
      <c r="S811" s="10">
        <f t="shared" ref="S811" si="1300">SUM(S808:S810)</f>
        <v>0</v>
      </c>
      <c r="T811" s="104">
        <f>SUM(T808:T810)</f>
        <v>0</v>
      </c>
      <c r="U811" s="105"/>
      <c r="V811" s="141">
        <f>T811/V809</f>
        <v>0</v>
      </c>
      <c r="X811" s="314"/>
      <c r="Y811" s="1"/>
      <c r="Z811" s="1"/>
      <c r="AA811" s="1"/>
      <c r="AB811" s="1"/>
      <c r="AC811" s="1"/>
      <c r="AD811" s="1"/>
      <c r="AE811" s="1"/>
      <c r="AF811" s="1"/>
      <c r="AG811" s="1"/>
      <c r="AH811" s="1"/>
      <c r="AI811" s="1"/>
      <c r="AJ811" s="1"/>
      <c r="AK811" s="1"/>
      <c r="AL811" s="1"/>
      <c r="AM811" s="1"/>
    </row>
    <row r="812" spans="2:39" x14ac:dyDescent="0.25">
      <c r="B812" s="29"/>
      <c r="X812" s="314"/>
      <c r="Y812" s="1"/>
      <c r="Z812" s="1"/>
      <c r="AA812" s="1"/>
      <c r="AB812" s="1"/>
      <c r="AC812" s="1"/>
      <c r="AD812" s="1"/>
      <c r="AE812" s="1"/>
      <c r="AF812" s="1"/>
      <c r="AG812" s="1"/>
      <c r="AH812" s="1"/>
      <c r="AI812" s="1"/>
      <c r="AJ812" s="1"/>
      <c r="AK812" s="1"/>
      <c r="AL812" s="1"/>
      <c r="AM812" s="1"/>
    </row>
    <row r="813" spans="2:39" ht="18.75" x14ac:dyDescent="0.3">
      <c r="B813" s="29"/>
      <c r="E813" s="23" t="s">
        <v>45</v>
      </c>
      <c r="G813" s="101" t="s">
        <v>115</v>
      </c>
      <c r="I813" s="94" t="s">
        <v>109</v>
      </c>
      <c r="J813" s="121">
        <f>$O$12</f>
        <v>15</v>
      </c>
      <c r="K813" s="94"/>
      <c r="M813" s="94" t="s">
        <v>95</v>
      </c>
      <c r="N813" s="20">
        <f>$P$12</f>
        <v>2</v>
      </c>
      <c r="P813" t="s">
        <v>110</v>
      </c>
      <c r="R813" s="121">
        <f>$Q$12</f>
        <v>0</v>
      </c>
      <c r="X813" s="314"/>
      <c r="Y813" s="1"/>
      <c r="Z813" s="1"/>
      <c r="AA813" s="1"/>
      <c r="AB813" s="1"/>
      <c r="AC813" s="1"/>
      <c r="AD813" s="1"/>
      <c r="AE813" s="1"/>
      <c r="AF813" s="1"/>
      <c r="AG813" s="1"/>
      <c r="AH813" s="1"/>
      <c r="AI813" s="1"/>
      <c r="AJ813" s="1"/>
      <c r="AK813" s="1"/>
      <c r="AL813" s="1"/>
      <c r="AM813" s="1"/>
    </row>
    <row r="814" spans="2:39" x14ac:dyDescent="0.25">
      <c r="B814" s="29"/>
      <c r="C814" s="353" t="s">
        <v>123</v>
      </c>
      <c r="D814" s="362"/>
      <c r="E814" s="362"/>
      <c r="F814" s="362"/>
      <c r="G814" s="362"/>
      <c r="H814" s="109" t="s">
        <v>91</v>
      </c>
      <c r="I814" s="109" t="s">
        <v>92</v>
      </c>
      <c r="J814" s="109" t="s">
        <v>93</v>
      </c>
      <c r="K814" s="109" t="s">
        <v>94</v>
      </c>
      <c r="L814" s="109" t="s">
        <v>83</v>
      </c>
      <c r="M814" s="109" t="s">
        <v>84</v>
      </c>
      <c r="N814" s="109" t="s">
        <v>85</v>
      </c>
      <c r="O814" s="109" t="s">
        <v>86</v>
      </c>
      <c r="P814" s="109" t="s">
        <v>87</v>
      </c>
      <c r="Q814" s="109" t="s">
        <v>88</v>
      </c>
      <c r="R814" s="109" t="s">
        <v>89</v>
      </c>
      <c r="S814" s="109" t="s">
        <v>90</v>
      </c>
      <c r="T814" s="109" t="s">
        <v>3</v>
      </c>
      <c r="U814" s="136"/>
      <c r="X814" s="314"/>
      <c r="Y814" s="1"/>
      <c r="Z814" s="1"/>
      <c r="AA814" s="1"/>
      <c r="AB814" s="1"/>
      <c r="AC814" s="1"/>
      <c r="AD814" s="1"/>
      <c r="AE814" s="1"/>
      <c r="AF814" s="1"/>
      <c r="AG814" s="1"/>
      <c r="AH814" s="1"/>
      <c r="AI814" s="1"/>
      <c r="AJ814" s="1"/>
      <c r="AK814" s="1"/>
      <c r="AL814" s="1"/>
      <c r="AM814" s="1"/>
    </row>
    <row r="815" spans="2:39" x14ac:dyDescent="0.25">
      <c r="B815" s="29"/>
      <c r="C815" s="411" t="s">
        <v>71</v>
      </c>
      <c r="D815" s="346"/>
      <c r="E815" s="346"/>
      <c r="F815" s="346"/>
      <c r="G815" s="346"/>
      <c r="H815" s="107"/>
      <c r="I815" s="108"/>
      <c r="J815" s="108"/>
      <c r="K815" s="108"/>
      <c r="L815" s="108"/>
      <c r="M815" s="108"/>
      <c r="N815" s="108"/>
      <c r="O815" s="108"/>
      <c r="P815" s="108"/>
      <c r="Q815" s="108"/>
      <c r="R815" s="108"/>
      <c r="S815" s="108"/>
      <c r="T815" s="10">
        <f t="shared" ref="T815:T826" si="1301">SUM(H815:S815)</f>
        <v>0</v>
      </c>
      <c r="U815" s="5"/>
      <c r="X815" s="314"/>
      <c r="Y815" s="1"/>
      <c r="Z815" s="1"/>
      <c r="AA815" s="1"/>
      <c r="AB815" s="1"/>
      <c r="AC815" s="1"/>
      <c r="AD815" s="1"/>
      <c r="AE815" s="1"/>
      <c r="AF815" s="1"/>
      <c r="AG815" s="1"/>
      <c r="AH815" s="1"/>
      <c r="AI815" s="1"/>
      <c r="AJ815" s="1"/>
      <c r="AK815" s="1"/>
      <c r="AL815" s="1"/>
      <c r="AM815" s="1"/>
    </row>
    <row r="816" spans="2:39" x14ac:dyDescent="0.25">
      <c r="B816" s="29"/>
      <c r="C816" s="411" t="s">
        <v>72</v>
      </c>
      <c r="D816" s="346"/>
      <c r="E816" s="346"/>
      <c r="F816" s="346"/>
      <c r="G816" s="346"/>
      <c r="H816" s="107"/>
      <c r="I816" s="108"/>
      <c r="J816" s="108"/>
      <c r="K816" s="108"/>
      <c r="L816" s="108"/>
      <c r="M816" s="108"/>
      <c r="N816" s="108"/>
      <c r="O816" s="108"/>
      <c r="P816" s="108"/>
      <c r="Q816" s="108"/>
      <c r="R816" s="108"/>
      <c r="S816" s="108"/>
      <c r="T816" s="10">
        <f t="shared" si="1301"/>
        <v>0</v>
      </c>
      <c r="U816" s="5"/>
      <c r="X816" s="314"/>
      <c r="Y816" s="1"/>
      <c r="Z816" s="1"/>
      <c r="AA816" s="1"/>
      <c r="AB816" s="1"/>
      <c r="AC816" s="1"/>
      <c r="AD816" s="1"/>
      <c r="AE816" s="1"/>
      <c r="AF816" s="1"/>
      <c r="AG816" s="1"/>
      <c r="AH816" s="1"/>
      <c r="AI816" s="1"/>
      <c r="AJ816" s="1"/>
      <c r="AK816" s="1"/>
      <c r="AL816" s="1"/>
      <c r="AM816" s="1"/>
    </row>
    <row r="817" spans="2:39" x14ac:dyDescent="0.25">
      <c r="B817" s="29"/>
      <c r="C817" s="411" t="s">
        <v>73</v>
      </c>
      <c r="D817" s="346"/>
      <c r="E817" s="346"/>
      <c r="F817" s="346"/>
      <c r="G817" s="346"/>
      <c r="H817" s="107"/>
      <c r="I817" s="108"/>
      <c r="J817" s="108"/>
      <c r="K817" s="108"/>
      <c r="L817" s="108"/>
      <c r="M817" s="108"/>
      <c r="N817" s="108"/>
      <c r="O817" s="108"/>
      <c r="P817" s="108"/>
      <c r="Q817" s="108"/>
      <c r="R817" s="108"/>
      <c r="S817" s="108"/>
      <c r="T817" s="10">
        <f t="shared" si="1301"/>
        <v>0</v>
      </c>
      <c r="U817" s="5"/>
      <c r="X817" s="314"/>
      <c r="Y817" s="1"/>
      <c r="Z817" s="1"/>
      <c r="AA817" s="1"/>
      <c r="AB817" s="1"/>
      <c r="AC817" s="1"/>
      <c r="AD817" s="1"/>
      <c r="AE817" s="1"/>
      <c r="AF817" s="1"/>
      <c r="AG817" s="1"/>
      <c r="AH817" s="1"/>
      <c r="AI817" s="1"/>
      <c r="AJ817" s="1"/>
      <c r="AK817" s="1"/>
      <c r="AL817" s="1"/>
      <c r="AM817" s="1"/>
    </row>
    <row r="818" spans="2:39" x14ac:dyDescent="0.25">
      <c r="B818" s="29"/>
      <c r="C818" s="411" t="s">
        <v>74</v>
      </c>
      <c r="D818" s="346"/>
      <c r="E818" s="346"/>
      <c r="F818" s="346"/>
      <c r="G818" s="346"/>
      <c r="H818" s="107"/>
      <c r="I818" s="108"/>
      <c r="J818" s="108"/>
      <c r="K818" s="108"/>
      <c r="L818" s="108"/>
      <c r="M818" s="108"/>
      <c r="N818" s="108"/>
      <c r="O818" s="108"/>
      <c r="P818" s="108"/>
      <c r="Q818" s="108"/>
      <c r="R818" s="108"/>
      <c r="S818" s="108"/>
      <c r="T818" s="10">
        <f t="shared" si="1301"/>
        <v>0</v>
      </c>
      <c r="U818" s="5"/>
      <c r="X818" s="314"/>
      <c r="Y818" s="1"/>
      <c r="Z818" s="1"/>
      <c r="AA818" s="1"/>
      <c r="AB818" s="1"/>
      <c r="AC818" s="1"/>
      <c r="AD818" s="1"/>
      <c r="AE818" s="1"/>
      <c r="AF818" s="1"/>
      <c r="AG818" s="1"/>
      <c r="AH818" s="1"/>
      <c r="AI818" s="1"/>
      <c r="AJ818" s="1"/>
      <c r="AK818" s="1"/>
      <c r="AL818" s="1"/>
      <c r="AM818" s="1"/>
    </row>
    <row r="819" spans="2:39" x14ac:dyDescent="0.25">
      <c r="B819" s="29"/>
      <c r="C819" s="411" t="s">
        <v>75</v>
      </c>
      <c r="D819" s="346"/>
      <c r="E819" s="346"/>
      <c r="F819" s="346"/>
      <c r="G819" s="346"/>
      <c r="H819" s="107"/>
      <c r="I819" s="108"/>
      <c r="J819" s="108"/>
      <c r="K819" s="108"/>
      <c r="L819" s="108"/>
      <c r="M819" s="108"/>
      <c r="N819" s="108"/>
      <c r="O819" s="108"/>
      <c r="P819" s="108"/>
      <c r="Q819" s="108"/>
      <c r="R819" s="108"/>
      <c r="S819" s="108"/>
      <c r="T819" s="10">
        <f t="shared" si="1301"/>
        <v>0</v>
      </c>
      <c r="U819" s="5"/>
      <c r="X819" s="314"/>
      <c r="Y819" s="1"/>
      <c r="Z819" s="1"/>
      <c r="AA819" s="1"/>
      <c r="AB819" s="1"/>
      <c r="AC819" s="1"/>
      <c r="AD819" s="1"/>
      <c r="AE819" s="1"/>
      <c r="AF819" s="1"/>
      <c r="AG819" s="1"/>
      <c r="AH819" s="1"/>
      <c r="AI819" s="1"/>
      <c r="AJ819" s="1"/>
      <c r="AK819" s="1"/>
      <c r="AL819" s="1"/>
      <c r="AM819" s="1"/>
    </row>
    <row r="820" spans="2:39" x14ac:dyDescent="0.25">
      <c r="B820" s="29"/>
      <c r="C820" s="411" t="s">
        <v>76</v>
      </c>
      <c r="D820" s="346"/>
      <c r="E820" s="346"/>
      <c r="F820" s="346"/>
      <c r="G820" s="346"/>
      <c r="H820" s="107"/>
      <c r="I820" s="108"/>
      <c r="J820" s="108"/>
      <c r="K820" s="108"/>
      <c r="L820" s="108"/>
      <c r="M820" s="108"/>
      <c r="N820" s="108"/>
      <c r="O820" s="108"/>
      <c r="P820" s="108"/>
      <c r="Q820" s="108"/>
      <c r="R820" s="108"/>
      <c r="S820" s="108"/>
      <c r="T820" s="10">
        <f t="shared" si="1301"/>
        <v>0</v>
      </c>
      <c r="U820" s="5"/>
      <c r="X820" s="314"/>
      <c r="Y820" s="1"/>
      <c r="Z820" s="1"/>
      <c r="AA820" s="1"/>
      <c r="AB820" s="1"/>
      <c r="AC820" s="1"/>
      <c r="AD820" s="1"/>
      <c r="AE820" s="1"/>
      <c r="AF820" s="1"/>
      <c r="AG820" s="1"/>
      <c r="AH820" s="1"/>
      <c r="AI820" s="1"/>
      <c r="AJ820" s="1"/>
      <c r="AK820" s="1"/>
      <c r="AL820" s="1"/>
      <c r="AM820" s="1"/>
    </row>
    <row r="821" spans="2:39" x14ac:dyDescent="0.25">
      <c r="B821" s="29"/>
      <c r="C821" s="411" t="s">
        <v>77</v>
      </c>
      <c r="D821" s="346"/>
      <c r="E821" s="346"/>
      <c r="F821" s="346"/>
      <c r="G821" s="346"/>
      <c r="H821" s="107"/>
      <c r="I821" s="108"/>
      <c r="J821" s="108"/>
      <c r="K821" s="108"/>
      <c r="L821" s="108"/>
      <c r="M821" s="108"/>
      <c r="N821" s="108"/>
      <c r="O821" s="108"/>
      <c r="P821" s="108"/>
      <c r="Q821" s="108"/>
      <c r="R821" s="108"/>
      <c r="S821" s="108"/>
      <c r="T821" s="10">
        <f t="shared" si="1301"/>
        <v>0</v>
      </c>
      <c r="U821" s="5"/>
      <c r="X821" s="314"/>
      <c r="Y821" s="1"/>
      <c r="Z821" s="1"/>
      <c r="AA821" s="1"/>
      <c r="AB821" s="1"/>
      <c r="AC821" s="1"/>
      <c r="AD821" s="1"/>
      <c r="AE821" s="1"/>
      <c r="AF821" s="1"/>
      <c r="AG821" s="1"/>
      <c r="AH821" s="1"/>
      <c r="AI821" s="1"/>
      <c r="AJ821" s="1"/>
      <c r="AK821" s="1"/>
      <c r="AL821" s="1"/>
      <c r="AM821" s="1"/>
    </row>
    <row r="822" spans="2:39" x14ac:dyDescent="0.25">
      <c r="B822" s="29"/>
      <c r="C822" s="411" t="s">
        <v>78</v>
      </c>
      <c r="D822" s="346"/>
      <c r="E822" s="346"/>
      <c r="F822" s="346"/>
      <c r="G822" s="346"/>
      <c r="H822" s="107"/>
      <c r="I822" s="108"/>
      <c r="J822" s="108"/>
      <c r="K822" s="108"/>
      <c r="L822" s="108"/>
      <c r="M822" s="108"/>
      <c r="N822" s="108"/>
      <c r="O822" s="108"/>
      <c r="P822" s="108"/>
      <c r="Q822" s="108"/>
      <c r="R822" s="108"/>
      <c r="S822" s="108"/>
      <c r="T822" s="10">
        <f t="shared" si="1301"/>
        <v>0</v>
      </c>
      <c r="U822" s="5"/>
      <c r="X822" s="314"/>
      <c r="Y822" s="1"/>
      <c r="Z822" s="1"/>
      <c r="AA822" s="1"/>
      <c r="AB822" s="1"/>
      <c r="AC822" s="1"/>
      <c r="AD822" s="1"/>
      <c r="AE822" s="1"/>
      <c r="AF822" s="1"/>
      <c r="AG822" s="1"/>
      <c r="AH822" s="1"/>
      <c r="AI822" s="1"/>
      <c r="AJ822" s="1"/>
      <c r="AK822" s="1"/>
      <c r="AL822" s="1"/>
      <c r="AM822" s="1"/>
    </row>
    <row r="823" spans="2:39" x14ac:dyDescent="0.25">
      <c r="B823" s="29"/>
      <c r="C823" s="411" t="s">
        <v>79</v>
      </c>
      <c r="D823" s="346"/>
      <c r="E823" s="346"/>
      <c r="F823" s="346"/>
      <c r="G823" s="346"/>
      <c r="H823" s="107"/>
      <c r="I823" s="108"/>
      <c r="J823" s="108"/>
      <c r="K823" s="108"/>
      <c r="L823" s="108"/>
      <c r="M823" s="108"/>
      <c r="N823" s="108"/>
      <c r="O823" s="108"/>
      <c r="P823" s="108"/>
      <c r="Q823" s="108"/>
      <c r="R823" s="108"/>
      <c r="S823" s="108"/>
      <c r="T823" s="10">
        <f t="shared" si="1301"/>
        <v>0</v>
      </c>
      <c r="U823" s="5"/>
      <c r="X823" s="314"/>
      <c r="Y823" s="1"/>
      <c r="Z823" s="1"/>
      <c r="AA823" s="1"/>
      <c r="AB823" s="1"/>
      <c r="AC823" s="1"/>
      <c r="AD823" s="1"/>
      <c r="AE823" s="1"/>
      <c r="AF823" s="1"/>
      <c r="AG823" s="1"/>
      <c r="AH823" s="1"/>
      <c r="AI823" s="1"/>
      <c r="AJ823" s="1"/>
      <c r="AK823" s="1"/>
      <c r="AL823" s="1"/>
      <c r="AM823" s="1"/>
    </row>
    <row r="824" spans="2:39" x14ac:dyDescent="0.25">
      <c r="B824" s="29"/>
      <c r="C824" s="411" t="s">
        <v>80</v>
      </c>
      <c r="D824" s="346"/>
      <c r="E824" s="346"/>
      <c r="F824" s="346"/>
      <c r="G824" s="346"/>
      <c r="H824" s="107"/>
      <c r="I824" s="108"/>
      <c r="J824" s="108"/>
      <c r="K824" s="108"/>
      <c r="L824" s="108"/>
      <c r="M824" s="108"/>
      <c r="N824" s="108"/>
      <c r="O824" s="108"/>
      <c r="P824" s="108"/>
      <c r="Q824" s="108"/>
      <c r="R824" s="108"/>
      <c r="S824" s="108"/>
      <c r="T824" s="10">
        <f t="shared" si="1301"/>
        <v>0</v>
      </c>
      <c r="U824" s="5"/>
      <c r="X824" s="314"/>
      <c r="Y824" s="1"/>
      <c r="Z824" s="1"/>
      <c r="AA824" s="1"/>
      <c r="AB824" s="1"/>
      <c r="AC824" s="1"/>
      <c r="AD824" s="1"/>
      <c r="AE824" s="1"/>
      <c r="AF824" s="1"/>
      <c r="AG824" s="1"/>
      <c r="AH824" s="1"/>
      <c r="AI824" s="1"/>
      <c r="AJ824" s="1"/>
      <c r="AK824" s="1"/>
      <c r="AL824" s="1"/>
      <c r="AM824" s="1"/>
    </row>
    <row r="825" spans="2:39" x14ac:dyDescent="0.25">
      <c r="B825" s="29"/>
      <c r="C825" s="411" t="s">
        <v>81</v>
      </c>
      <c r="D825" s="346"/>
      <c r="E825" s="346"/>
      <c r="F825" s="346"/>
      <c r="G825" s="346"/>
      <c r="H825" s="107"/>
      <c r="I825" s="108"/>
      <c r="J825" s="108"/>
      <c r="K825" s="108"/>
      <c r="L825" s="108"/>
      <c r="M825" s="108"/>
      <c r="N825" s="108"/>
      <c r="O825" s="108"/>
      <c r="P825" s="108"/>
      <c r="Q825" s="108"/>
      <c r="R825" s="108"/>
      <c r="S825" s="108"/>
      <c r="T825" s="10">
        <f t="shared" si="1301"/>
        <v>0</v>
      </c>
      <c r="U825" s="5"/>
      <c r="X825" s="314"/>
      <c r="Y825" s="1"/>
      <c r="Z825" s="1"/>
      <c r="AA825" s="1"/>
      <c r="AB825" s="1"/>
      <c r="AC825" s="1"/>
      <c r="AD825" s="1"/>
      <c r="AE825" s="1"/>
      <c r="AF825" s="1"/>
      <c r="AG825" s="1"/>
      <c r="AH825" s="1"/>
      <c r="AI825" s="1"/>
      <c r="AJ825" s="1"/>
      <c r="AK825" s="1"/>
      <c r="AL825" s="1"/>
      <c r="AM825" s="1"/>
    </row>
    <row r="826" spans="2:39" x14ac:dyDescent="0.25">
      <c r="B826" s="29"/>
      <c r="C826" s="411" t="s">
        <v>82</v>
      </c>
      <c r="D826" s="346"/>
      <c r="E826" s="346"/>
      <c r="F826" s="346"/>
      <c r="G826" s="346"/>
      <c r="H826" s="107"/>
      <c r="I826" s="108"/>
      <c r="J826" s="108"/>
      <c r="K826" s="108"/>
      <c r="L826" s="108"/>
      <c r="M826" s="108"/>
      <c r="N826" s="108"/>
      <c r="O826" s="108"/>
      <c r="P826" s="108"/>
      <c r="Q826" s="108"/>
      <c r="R826" s="108"/>
      <c r="S826" s="108"/>
      <c r="T826" s="10">
        <f t="shared" si="1301"/>
        <v>0</v>
      </c>
      <c r="U826" s="5"/>
      <c r="X826" s="314"/>
      <c r="Y826" s="1"/>
      <c r="Z826" s="1"/>
      <c r="AA826" s="1"/>
      <c r="AB826" s="1"/>
      <c r="AC826" s="1"/>
      <c r="AD826" s="1"/>
      <c r="AE826" s="1"/>
      <c r="AF826" s="1"/>
      <c r="AG826" s="1"/>
      <c r="AH826" s="1"/>
      <c r="AI826" s="1"/>
      <c r="AJ826" s="1"/>
      <c r="AK826" s="1"/>
      <c r="AL826" s="1"/>
      <c r="AM826" s="1"/>
    </row>
    <row r="827" spans="2:39" x14ac:dyDescent="0.25">
      <c r="B827" s="29"/>
      <c r="H827" s="5"/>
      <c r="T827" s="5"/>
      <c r="U827" s="5"/>
      <c r="V827" s="326" t="s">
        <v>167</v>
      </c>
      <c r="X827" s="314"/>
      <c r="Y827" s="1"/>
      <c r="Z827" s="1"/>
      <c r="AA827" s="1"/>
      <c r="AB827" s="1"/>
      <c r="AC827" s="1"/>
      <c r="AD827" s="1"/>
      <c r="AE827" s="1"/>
      <c r="AF827" s="1"/>
      <c r="AG827" s="1"/>
      <c r="AH827" s="1"/>
      <c r="AI827" s="1"/>
      <c r="AJ827" s="1"/>
      <c r="AK827" s="1"/>
      <c r="AL827" s="1"/>
      <c r="AM827" s="1"/>
    </row>
    <row r="828" spans="2:39" x14ac:dyDescent="0.25">
      <c r="B828" s="29"/>
      <c r="G828" s="100" t="s">
        <v>105</v>
      </c>
      <c r="H828" s="10">
        <f>SUM(H815:H827)</f>
        <v>0</v>
      </c>
      <c r="I828" s="10">
        <f t="shared" ref="I828" si="1302">SUM(I815:I827)</f>
        <v>0</v>
      </c>
      <c r="J828" s="10">
        <f t="shared" ref="J828" si="1303">SUM(J815:J827)</f>
        <v>0</v>
      </c>
      <c r="K828" s="10">
        <f t="shared" ref="K828" si="1304">SUM(K815:K827)</f>
        <v>0</v>
      </c>
      <c r="L828" s="10">
        <f t="shared" ref="L828" si="1305">SUM(L815:L827)</f>
        <v>0</v>
      </c>
      <c r="M828" s="10">
        <f t="shared" ref="M828" si="1306">SUM(M815:M827)</f>
        <v>0</v>
      </c>
      <c r="N828" s="10">
        <f t="shared" ref="N828" si="1307">SUM(N815:N827)</f>
        <v>0</v>
      </c>
      <c r="O828" s="10">
        <f t="shared" ref="O828" si="1308">SUM(O815:O827)</f>
        <v>0</v>
      </c>
      <c r="P828" s="10">
        <f t="shared" ref="P828" si="1309">SUM(P815:P827)</f>
        <v>0</v>
      </c>
      <c r="Q828" s="10">
        <f t="shared" ref="Q828" si="1310">SUM(Q815:Q827)</f>
        <v>0</v>
      </c>
      <c r="R828" s="10">
        <f t="shared" ref="R828" si="1311">SUM(R815:R827)</f>
        <v>0</v>
      </c>
      <c r="S828" s="10">
        <f t="shared" ref="S828" si="1312">SUM(S815:S827)</f>
        <v>0</v>
      </c>
      <c r="T828" s="10">
        <f t="shared" ref="T828" si="1313">SUM(H828:S828)</f>
        <v>0</v>
      </c>
      <c r="U828" s="5"/>
      <c r="V828" s="327" t="s">
        <v>168</v>
      </c>
      <c r="X828" s="314"/>
      <c r="Y828" s="1"/>
      <c r="Z828" s="1"/>
      <c r="AA828" s="1"/>
      <c r="AB828" s="1"/>
      <c r="AC828" s="1"/>
      <c r="AD828" s="1"/>
      <c r="AE828" s="1"/>
      <c r="AF828" s="1"/>
      <c r="AG828" s="1"/>
      <c r="AH828" s="1"/>
      <c r="AI828" s="1"/>
      <c r="AJ828" s="1"/>
      <c r="AK828" s="1"/>
      <c r="AL828" s="1"/>
      <c r="AM828" s="1"/>
    </row>
    <row r="829" spans="2:39" x14ac:dyDescent="0.25">
      <c r="B829" s="29"/>
      <c r="G829" s="106" t="s">
        <v>112</v>
      </c>
      <c r="H829" s="10">
        <f>H828*$P$12</f>
        <v>0</v>
      </c>
      <c r="I829" s="10">
        <f t="shared" ref="I829" si="1314">I828*$P$12</f>
        <v>0</v>
      </c>
      <c r="J829" s="10">
        <f t="shared" ref="J829" si="1315">J828*$P$12</f>
        <v>0</v>
      </c>
      <c r="K829" s="10">
        <f t="shared" ref="K829" si="1316">K828*$P$12</f>
        <v>0</v>
      </c>
      <c r="L829" s="10">
        <f t="shared" ref="L829" si="1317">L828*$P$12</f>
        <v>0</v>
      </c>
      <c r="M829" s="10">
        <f t="shared" ref="M829" si="1318">M828*$P$12</f>
        <v>0</v>
      </c>
      <c r="N829" s="10">
        <f t="shared" ref="N829" si="1319">N828*$P$12</f>
        <v>0</v>
      </c>
      <c r="O829" s="10">
        <f t="shared" ref="O829" si="1320">O828*$P$12</f>
        <v>0</v>
      </c>
      <c r="P829" s="10">
        <f t="shared" ref="P829" si="1321">P828*$P$12</f>
        <v>0</v>
      </c>
      <c r="Q829" s="10">
        <f t="shared" ref="Q829" si="1322">Q828*$P$12</f>
        <v>0</v>
      </c>
      <c r="R829" s="10">
        <f t="shared" ref="R829" si="1323">R828*$P$12</f>
        <v>0</v>
      </c>
      <c r="S829" s="10">
        <f t="shared" ref="S829" si="1324">S828*$P$12</f>
        <v>0</v>
      </c>
      <c r="T829" s="10">
        <f>SUM(H829:S829)</f>
        <v>0</v>
      </c>
      <c r="U829" s="5"/>
      <c r="V829" s="21">
        <f>'C Staff Rates &amp; Roles'!$L$17</f>
        <v>1800</v>
      </c>
      <c r="X829" s="314"/>
      <c r="Y829" s="1"/>
      <c r="Z829" s="1"/>
      <c r="AA829" s="1"/>
      <c r="AB829" s="1"/>
      <c r="AC829" s="1"/>
      <c r="AD829" s="1"/>
      <c r="AE829" s="1"/>
      <c r="AF829" s="1"/>
      <c r="AG829" s="1"/>
      <c r="AH829" s="1"/>
      <c r="AI829" s="1"/>
      <c r="AJ829" s="1"/>
      <c r="AK829" s="1"/>
      <c r="AL829" s="1"/>
      <c r="AM829" s="1"/>
    </row>
    <row r="830" spans="2:39" x14ac:dyDescent="0.25">
      <c r="B830" s="29"/>
      <c r="G830" s="100" t="s">
        <v>111</v>
      </c>
      <c r="H830" s="10">
        <f>H828*$Q$12</f>
        <v>0</v>
      </c>
      <c r="I830" s="10">
        <f t="shared" ref="I830:S830" si="1325">I828*$Q$12</f>
        <v>0</v>
      </c>
      <c r="J830" s="10">
        <f t="shared" si="1325"/>
        <v>0</v>
      </c>
      <c r="K830" s="10">
        <f t="shared" si="1325"/>
        <v>0</v>
      </c>
      <c r="L830" s="10">
        <f t="shared" si="1325"/>
        <v>0</v>
      </c>
      <c r="M830" s="10">
        <f t="shared" si="1325"/>
        <v>0</v>
      </c>
      <c r="N830" s="10">
        <f t="shared" si="1325"/>
        <v>0</v>
      </c>
      <c r="O830" s="10">
        <f t="shared" si="1325"/>
        <v>0</v>
      </c>
      <c r="P830" s="10">
        <f t="shared" si="1325"/>
        <v>0</v>
      </c>
      <c r="Q830" s="10">
        <f t="shared" si="1325"/>
        <v>0</v>
      </c>
      <c r="R830" s="10">
        <f t="shared" si="1325"/>
        <v>0</v>
      </c>
      <c r="S830" s="10">
        <f t="shared" si="1325"/>
        <v>0</v>
      </c>
      <c r="T830" s="10">
        <f>SUM(H830:S830)</f>
        <v>0</v>
      </c>
      <c r="U830" s="5"/>
      <c r="X830" s="314"/>
      <c r="Y830" s="1"/>
      <c r="Z830" s="1"/>
      <c r="AA830" s="1"/>
      <c r="AB830" s="1"/>
      <c r="AC830" s="1"/>
      <c r="AD830" s="1"/>
      <c r="AE830" s="1"/>
      <c r="AF830" s="1"/>
      <c r="AG830" s="1"/>
      <c r="AH830" s="1"/>
      <c r="AI830" s="1"/>
      <c r="AJ830" s="1"/>
      <c r="AK830" s="1"/>
      <c r="AL830" s="1"/>
      <c r="AM830" s="1"/>
    </row>
    <row r="831" spans="2:39" x14ac:dyDescent="0.25">
      <c r="B831" s="29"/>
      <c r="G831" s="100" t="s">
        <v>120</v>
      </c>
      <c r="H831" s="10">
        <f>SUM(H828:H830)</f>
        <v>0</v>
      </c>
      <c r="I831" s="10">
        <f t="shared" ref="I831" si="1326">SUM(I828:I830)</f>
        <v>0</v>
      </c>
      <c r="J831" s="10">
        <f t="shared" ref="J831" si="1327">SUM(J828:J830)</f>
        <v>0</v>
      </c>
      <c r="K831" s="10">
        <f t="shared" ref="K831" si="1328">SUM(K828:K830)</f>
        <v>0</v>
      </c>
      <c r="L831" s="10">
        <f t="shared" ref="L831" si="1329">SUM(L828:L830)</f>
        <v>0</v>
      </c>
      <c r="M831" s="10">
        <f t="shared" ref="M831" si="1330">SUM(M828:M830)</f>
        <v>0</v>
      </c>
      <c r="N831" s="10">
        <f t="shared" ref="N831" si="1331">SUM(N828:N830)</f>
        <v>0</v>
      </c>
      <c r="O831" s="10">
        <f t="shared" ref="O831" si="1332">SUM(O828:O830)</f>
        <v>0</v>
      </c>
      <c r="P831" s="10">
        <f t="shared" ref="P831" si="1333">SUM(P828:P830)</f>
        <v>0</v>
      </c>
      <c r="Q831" s="10">
        <f t="shared" ref="Q831" si="1334">SUM(Q828:Q830)</f>
        <v>0</v>
      </c>
      <c r="R831" s="10">
        <f t="shared" ref="R831" si="1335">SUM(R828:R830)</f>
        <v>0</v>
      </c>
      <c r="S831" s="10">
        <f t="shared" ref="S831" si="1336">SUM(S828:S830)</f>
        <v>0</v>
      </c>
      <c r="T831" s="104">
        <f>SUM(T828:T830)</f>
        <v>0</v>
      </c>
      <c r="U831" s="105"/>
      <c r="V831" s="141">
        <f>T831/V829</f>
        <v>0</v>
      </c>
      <c r="X831" s="314"/>
      <c r="Y831" s="1"/>
      <c r="Z831" s="1"/>
      <c r="AA831" s="1"/>
      <c r="AB831" s="1"/>
      <c r="AC831" s="1"/>
      <c r="AD831" s="1"/>
      <c r="AE831" s="1"/>
      <c r="AF831" s="1"/>
      <c r="AG831" s="1"/>
      <c r="AH831" s="1"/>
      <c r="AI831" s="1"/>
      <c r="AJ831" s="1"/>
      <c r="AK831" s="1"/>
      <c r="AL831" s="1"/>
      <c r="AM831" s="1"/>
    </row>
    <row r="832" spans="2:39" x14ac:dyDescent="0.25">
      <c r="B832" s="29"/>
      <c r="X832" s="314"/>
      <c r="Y832" s="1"/>
      <c r="Z832" s="1"/>
      <c r="AA832" s="1"/>
      <c r="AB832" s="1"/>
      <c r="AC832" s="1"/>
      <c r="AD832" s="1"/>
      <c r="AE832" s="1"/>
      <c r="AF832" s="1"/>
      <c r="AG832" s="1"/>
      <c r="AH832" s="1"/>
      <c r="AI832" s="1"/>
      <c r="AJ832" s="1"/>
      <c r="AK832" s="1"/>
      <c r="AL832" s="1"/>
      <c r="AM832" s="1"/>
    </row>
    <row r="833" spans="2:39" ht="18.75" x14ac:dyDescent="0.3">
      <c r="B833" s="29"/>
      <c r="E833" s="23" t="s">
        <v>46</v>
      </c>
      <c r="G833" s="101" t="s">
        <v>114</v>
      </c>
      <c r="I833" s="94" t="s">
        <v>109</v>
      </c>
      <c r="J833" s="121">
        <f>$O$12</f>
        <v>15</v>
      </c>
      <c r="K833" s="94"/>
      <c r="M833" s="94" t="s">
        <v>95</v>
      </c>
      <c r="N833" s="20">
        <f>$P$12</f>
        <v>2</v>
      </c>
      <c r="P833" t="s">
        <v>110</v>
      </c>
      <c r="R833" s="121">
        <f>$Q$12</f>
        <v>0</v>
      </c>
      <c r="X833" s="314"/>
      <c r="Y833" s="1"/>
      <c r="Z833" s="1"/>
      <c r="AA833" s="1"/>
      <c r="AB833" s="1"/>
      <c r="AC833" s="1"/>
      <c r="AD833" s="1"/>
      <c r="AE833" s="1"/>
      <c r="AF833" s="1"/>
      <c r="AG833" s="1"/>
      <c r="AH833" s="1"/>
      <c r="AI833" s="1"/>
      <c r="AJ833" s="1"/>
      <c r="AK833" s="1"/>
      <c r="AL833" s="1"/>
      <c r="AM833" s="1"/>
    </row>
    <row r="834" spans="2:39" x14ac:dyDescent="0.25">
      <c r="B834" s="29"/>
      <c r="C834" s="353" t="s">
        <v>123</v>
      </c>
      <c r="D834" s="362"/>
      <c r="E834" s="362"/>
      <c r="F834" s="362"/>
      <c r="G834" s="362"/>
      <c r="H834" s="109" t="s">
        <v>91</v>
      </c>
      <c r="I834" s="109" t="s">
        <v>92</v>
      </c>
      <c r="J834" s="109" t="s">
        <v>93</v>
      </c>
      <c r="K834" s="109" t="s">
        <v>94</v>
      </c>
      <c r="L834" s="109" t="s">
        <v>83</v>
      </c>
      <c r="M834" s="109" t="s">
        <v>84</v>
      </c>
      <c r="N834" s="109" t="s">
        <v>85</v>
      </c>
      <c r="O834" s="109" t="s">
        <v>86</v>
      </c>
      <c r="P834" s="109" t="s">
        <v>87</v>
      </c>
      <c r="Q834" s="109" t="s">
        <v>88</v>
      </c>
      <c r="R834" s="109" t="s">
        <v>89</v>
      </c>
      <c r="S834" s="109" t="s">
        <v>90</v>
      </c>
      <c r="T834" s="109" t="s">
        <v>3</v>
      </c>
      <c r="U834" s="136"/>
      <c r="X834" s="314"/>
      <c r="Y834" s="1"/>
      <c r="Z834" s="1"/>
      <c r="AA834" s="1"/>
      <c r="AB834" s="1"/>
      <c r="AC834" s="1"/>
      <c r="AD834" s="1"/>
      <c r="AE834" s="1"/>
      <c r="AF834" s="1"/>
      <c r="AG834" s="1"/>
      <c r="AH834" s="1"/>
      <c r="AI834" s="1"/>
      <c r="AJ834" s="1"/>
      <c r="AK834" s="1"/>
      <c r="AL834" s="1"/>
      <c r="AM834" s="1"/>
    </row>
    <row r="835" spans="2:39" x14ac:dyDescent="0.25">
      <c r="B835" s="29"/>
      <c r="C835" s="411" t="s">
        <v>71</v>
      </c>
      <c r="D835" s="346"/>
      <c r="E835" s="346"/>
      <c r="F835" s="346"/>
      <c r="G835" s="346"/>
      <c r="H835" s="107"/>
      <c r="I835" s="108"/>
      <c r="J835" s="108"/>
      <c r="K835" s="108"/>
      <c r="L835" s="108"/>
      <c r="M835" s="108"/>
      <c r="N835" s="108"/>
      <c r="O835" s="108"/>
      <c r="P835" s="108"/>
      <c r="Q835" s="108"/>
      <c r="R835" s="108"/>
      <c r="S835" s="108"/>
      <c r="T835" s="10">
        <f t="shared" ref="T835:T846" si="1337">SUM(H835:S835)</f>
        <v>0</v>
      </c>
      <c r="U835" s="5"/>
      <c r="X835" s="314"/>
      <c r="Y835" s="1"/>
      <c r="Z835" s="1"/>
      <c r="AA835" s="1"/>
      <c r="AB835" s="1"/>
      <c r="AC835" s="1"/>
      <c r="AD835" s="1"/>
      <c r="AE835" s="1"/>
      <c r="AF835" s="1"/>
      <c r="AG835" s="1"/>
      <c r="AH835" s="1"/>
      <c r="AI835" s="1"/>
      <c r="AJ835" s="1"/>
      <c r="AK835" s="1"/>
      <c r="AL835" s="1"/>
      <c r="AM835" s="1"/>
    </row>
    <row r="836" spans="2:39" x14ac:dyDescent="0.25">
      <c r="B836" s="29"/>
      <c r="C836" s="411" t="s">
        <v>72</v>
      </c>
      <c r="D836" s="346"/>
      <c r="E836" s="346"/>
      <c r="F836" s="346"/>
      <c r="G836" s="346"/>
      <c r="H836" s="107"/>
      <c r="I836" s="108"/>
      <c r="J836" s="108"/>
      <c r="K836" s="108"/>
      <c r="L836" s="108"/>
      <c r="M836" s="108"/>
      <c r="N836" s="108"/>
      <c r="O836" s="108"/>
      <c r="P836" s="108"/>
      <c r="Q836" s="108"/>
      <c r="R836" s="108"/>
      <c r="S836" s="108"/>
      <c r="T836" s="10">
        <f t="shared" si="1337"/>
        <v>0</v>
      </c>
      <c r="U836" s="5"/>
      <c r="X836" s="314"/>
      <c r="Y836" s="1"/>
      <c r="Z836" s="1"/>
      <c r="AA836" s="1"/>
      <c r="AB836" s="1"/>
      <c r="AC836" s="1"/>
      <c r="AD836" s="1"/>
      <c r="AE836" s="1"/>
      <c r="AF836" s="1"/>
      <c r="AG836" s="1"/>
      <c r="AH836" s="1"/>
      <c r="AI836" s="1"/>
      <c r="AJ836" s="1"/>
      <c r="AK836" s="1"/>
      <c r="AL836" s="1"/>
      <c r="AM836" s="1"/>
    </row>
    <row r="837" spans="2:39" x14ac:dyDescent="0.25">
      <c r="B837" s="29"/>
      <c r="C837" s="411" t="s">
        <v>73</v>
      </c>
      <c r="D837" s="346"/>
      <c r="E837" s="346"/>
      <c r="F837" s="346"/>
      <c r="G837" s="346"/>
      <c r="H837" s="107"/>
      <c r="I837" s="108"/>
      <c r="J837" s="108"/>
      <c r="K837" s="108"/>
      <c r="L837" s="108"/>
      <c r="M837" s="108"/>
      <c r="N837" s="108"/>
      <c r="O837" s="108"/>
      <c r="P837" s="108"/>
      <c r="Q837" s="108"/>
      <c r="R837" s="108"/>
      <c r="S837" s="108"/>
      <c r="T837" s="10">
        <f t="shared" si="1337"/>
        <v>0</v>
      </c>
      <c r="U837" s="5"/>
      <c r="X837" s="314"/>
      <c r="Y837" s="1"/>
      <c r="Z837" s="1"/>
      <c r="AA837" s="1"/>
      <c r="AB837" s="1"/>
      <c r="AC837" s="1"/>
      <c r="AD837" s="1"/>
      <c r="AE837" s="1"/>
      <c r="AF837" s="1"/>
      <c r="AG837" s="1"/>
      <c r="AH837" s="1"/>
      <c r="AI837" s="1"/>
      <c r="AJ837" s="1"/>
      <c r="AK837" s="1"/>
      <c r="AL837" s="1"/>
      <c r="AM837" s="1"/>
    </row>
    <row r="838" spans="2:39" x14ac:dyDescent="0.25">
      <c r="B838" s="29"/>
      <c r="C838" s="411" t="s">
        <v>74</v>
      </c>
      <c r="D838" s="346"/>
      <c r="E838" s="346"/>
      <c r="F838" s="346"/>
      <c r="G838" s="346"/>
      <c r="H838" s="107"/>
      <c r="I838" s="108"/>
      <c r="J838" s="108"/>
      <c r="K838" s="108"/>
      <c r="L838" s="108"/>
      <c r="M838" s="108"/>
      <c r="N838" s="108"/>
      <c r="O838" s="108"/>
      <c r="P838" s="108"/>
      <c r="Q838" s="108"/>
      <c r="R838" s="108"/>
      <c r="S838" s="108"/>
      <c r="T838" s="10">
        <f t="shared" si="1337"/>
        <v>0</v>
      </c>
      <c r="U838" s="5"/>
      <c r="X838" s="314"/>
      <c r="Y838" s="1"/>
      <c r="Z838" s="1"/>
      <c r="AA838" s="1"/>
      <c r="AB838" s="1"/>
      <c r="AC838" s="1"/>
      <c r="AD838" s="1"/>
      <c r="AE838" s="1"/>
      <c r="AF838" s="1"/>
      <c r="AG838" s="1"/>
      <c r="AH838" s="1"/>
      <c r="AI838" s="1"/>
      <c r="AJ838" s="1"/>
      <c r="AK838" s="1"/>
      <c r="AL838" s="1"/>
      <c r="AM838" s="1"/>
    </row>
    <row r="839" spans="2:39" x14ac:dyDescent="0.25">
      <c r="B839" s="29"/>
      <c r="C839" s="411" t="s">
        <v>75</v>
      </c>
      <c r="D839" s="346"/>
      <c r="E839" s="346"/>
      <c r="F839" s="346"/>
      <c r="G839" s="346"/>
      <c r="H839" s="107"/>
      <c r="I839" s="108"/>
      <c r="J839" s="108"/>
      <c r="K839" s="108"/>
      <c r="L839" s="108"/>
      <c r="M839" s="108"/>
      <c r="N839" s="108"/>
      <c r="O839" s="108"/>
      <c r="P839" s="108"/>
      <c r="Q839" s="108"/>
      <c r="R839" s="108"/>
      <c r="S839" s="108"/>
      <c r="T839" s="10">
        <f t="shared" si="1337"/>
        <v>0</v>
      </c>
      <c r="U839" s="5"/>
      <c r="X839" s="314"/>
      <c r="Y839" s="1"/>
      <c r="Z839" s="1"/>
      <c r="AA839" s="1"/>
      <c r="AB839" s="1"/>
      <c r="AC839" s="1"/>
      <c r="AD839" s="1"/>
      <c r="AE839" s="1"/>
      <c r="AF839" s="1"/>
      <c r="AG839" s="1"/>
      <c r="AH839" s="1"/>
      <c r="AI839" s="1"/>
      <c r="AJ839" s="1"/>
      <c r="AK839" s="1"/>
      <c r="AL839" s="1"/>
      <c r="AM839" s="1"/>
    </row>
    <row r="840" spans="2:39" x14ac:dyDescent="0.25">
      <c r="B840" s="29"/>
      <c r="C840" s="411" t="s">
        <v>76</v>
      </c>
      <c r="D840" s="346"/>
      <c r="E840" s="346"/>
      <c r="F840" s="346"/>
      <c r="G840" s="346"/>
      <c r="H840" s="107"/>
      <c r="I840" s="108"/>
      <c r="J840" s="108"/>
      <c r="K840" s="108"/>
      <c r="L840" s="108"/>
      <c r="M840" s="108"/>
      <c r="N840" s="108"/>
      <c r="O840" s="108"/>
      <c r="P840" s="108"/>
      <c r="Q840" s="108"/>
      <c r="R840" s="108"/>
      <c r="S840" s="108"/>
      <c r="T840" s="10">
        <f t="shared" si="1337"/>
        <v>0</v>
      </c>
      <c r="U840" s="5"/>
      <c r="X840" s="314"/>
      <c r="Y840" s="1"/>
      <c r="Z840" s="1"/>
      <c r="AA840" s="1"/>
      <c r="AB840" s="1"/>
      <c r="AC840" s="1"/>
      <c r="AD840" s="1"/>
      <c r="AE840" s="1"/>
      <c r="AF840" s="1"/>
      <c r="AG840" s="1"/>
      <c r="AH840" s="1"/>
      <c r="AI840" s="1"/>
      <c r="AJ840" s="1"/>
      <c r="AK840" s="1"/>
      <c r="AL840" s="1"/>
      <c r="AM840" s="1"/>
    </row>
    <row r="841" spans="2:39" x14ac:dyDescent="0.25">
      <c r="B841" s="29"/>
      <c r="C841" s="411" t="s">
        <v>77</v>
      </c>
      <c r="D841" s="346"/>
      <c r="E841" s="346"/>
      <c r="F841" s="346"/>
      <c r="G841" s="346"/>
      <c r="H841" s="107"/>
      <c r="I841" s="108"/>
      <c r="J841" s="108"/>
      <c r="K841" s="108"/>
      <c r="L841" s="108"/>
      <c r="M841" s="108"/>
      <c r="N841" s="108"/>
      <c r="O841" s="108"/>
      <c r="P841" s="108"/>
      <c r="Q841" s="108"/>
      <c r="R841" s="108"/>
      <c r="S841" s="108"/>
      <c r="T841" s="10">
        <f t="shared" si="1337"/>
        <v>0</v>
      </c>
      <c r="U841" s="5"/>
      <c r="X841" s="314"/>
      <c r="Y841" s="1"/>
      <c r="Z841" s="1"/>
      <c r="AA841" s="1"/>
      <c r="AB841" s="1"/>
      <c r="AC841" s="1"/>
      <c r="AD841" s="1"/>
      <c r="AE841" s="1"/>
      <c r="AF841" s="1"/>
      <c r="AG841" s="1"/>
      <c r="AH841" s="1"/>
      <c r="AI841" s="1"/>
      <c r="AJ841" s="1"/>
      <c r="AK841" s="1"/>
      <c r="AL841" s="1"/>
      <c r="AM841" s="1"/>
    </row>
    <row r="842" spans="2:39" x14ac:dyDescent="0.25">
      <c r="B842" s="29"/>
      <c r="C842" s="411" t="s">
        <v>78</v>
      </c>
      <c r="D842" s="346"/>
      <c r="E842" s="346"/>
      <c r="F842" s="346"/>
      <c r="G842" s="346"/>
      <c r="H842" s="107"/>
      <c r="I842" s="108"/>
      <c r="J842" s="108"/>
      <c r="K842" s="108"/>
      <c r="L842" s="108"/>
      <c r="M842" s="108"/>
      <c r="N842" s="108"/>
      <c r="O842" s="108"/>
      <c r="P842" s="108"/>
      <c r="Q842" s="108"/>
      <c r="R842" s="108"/>
      <c r="S842" s="108"/>
      <c r="T842" s="10">
        <f t="shared" si="1337"/>
        <v>0</v>
      </c>
      <c r="U842" s="5"/>
      <c r="X842" s="314"/>
      <c r="Y842" s="1"/>
      <c r="Z842" s="1"/>
      <c r="AA842" s="1"/>
      <c r="AB842" s="1"/>
      <c r="AC842" s="1"/>
      <c r="AD842" s="1"/>
      <c r="AE842" s="1"/>
      <c r="AF842" s="1"/>
      <c r="AG842" s="1"/>
      <c r="AH842" s="1"/>
      <c r="AI842" s="1"/>
      <c r="AJ842" s="1"/>
      <c r="AK842" s="1"/>
      <c r="AL842" s="1"/>
      <c r="AM842" s="1"/>
    </row>
    <row r="843" spans="2:39" x14ac:dyDescent="0.25">
      <c r="B843" s="29"/>
      <c r="C843" s="411" t="s">
        <v>79</v>
      </c>
      <c r="D843" s="346"/>
      <c r="E843" s="346"/>
      <c r="F843" s="346"/>
      <c r="G843" s="346"/>
      <c r="H843" s="107"/>
      <c r="I843" s="108"/>
      <c r="J843" s="108"/>
      <c r="K843" s="108"/>
      <c r="L843" s="108"/>
      <c r="M843" s="108"/>
      <c r="N843" s="108"/>
      <c r="O843" s="108"/>
      <c r="P843" s="108"/>
      <c r="Q843" s="108"/>
      <c r="R843" s="108"/>
      <c r="S843" s="108"/>
      <c r="T843" s="10">
        <f t="shared" si="1337"/>
        <v>0</v>
      </c>
      <c r="U843" s="5"/>
      <c r="X843" s="314"/>
      <c r="Y843" s="1"/>
      <c r="Z843" s="1"/>
      <c r="AA843" s="1"/>
      <c r="AB843" s="1"/>
      <c r="AC843" s="1"/>
      <c r="AD843" s="1"/>
      <c r="AE843" s="1"/>
      <c r="AF843" s="1"/>
      <c r="AG843" s="1"/>
      <c r="AH843" s="1"/>
      <c r="AI843" s="1"/>
      <c r="AJ843" s="1"/>
      <c r="AK843" s="1"/>
      <c r="AL843" s="1"/>
      <c r="AM843" s="1"/>
    </row>
    <row r="844" spans="2:39" x14ac:dyDescent="0.25">
      <c r="B844" s="29"/>
      <c r="C844" s="411" t="s">
        <v>80</v>
      </c>
      <c r="D844" s="346"/>
      <c r="E844" s="346"/>
      <c r="F844" s="346"/>
      <c r="G844" s="346"/>
      <c r="H844" s="107"/>
      <c r="I844" s="108"/>
      <c r="J844" s="108"/>
      <c r="K844" s="108"/>
      <c r="L844" s="108"/>
      <c r="M844" s="108"/>
      <c r="N844" s="108"/>
      <c r="O844" s="108"/>
      <c r="P844" s="108"/>
      <c r="Q844" s="108"/>
      <c r="R844" s="108"/>
      <c r="S844" s="108"/>
      <c r="T844" s="10">
        <f t="shared" si="1337"/>
        <v>0</v>
      </c>
      <c r="U844" s="5"/>
      <c r="X844" s="314"/>
      <c r="Y844" s="1"/>
      <c r="Z844" s="1"/>
      <c r="AA844" s="1"/>
      <c r="AB844" s="1"/>
      <c r="AC844" s="1"/>
      <c r="AD844" s="1"/>
      <c r="AE844" s="1"/>
      <c r="AF844" s="1"/>
      <c r="AG844" s="1"/>
      <c r="AH844" s="1"/>
      <c r="AI844" s="1"/>
      <c r="AJ844" s="1"/>
      <c r="AK844" s="1"/>
      <c r="AL844" s="1"/>
      <c r="AM844" s="1"/>
    </row>
    <row r="845" spans="2:39" x14ac:dyDescent="0.25">
      <c r="B845" s="29"/>
      <c r="C845" s="411" t="s">
        <v>81</v>
      </c>
      <c r="D845" s="346"/>
      <c r="E845" s="346"/>
      <c r="F845" s="346"/>
      <c r="G845" s="346"/>
      <c r="H845" s="107"/>
      <c r="I845" s="108"/>
      <c r="J845" s="108"/>
      <c r="K845" s="108"/>
      <c r="L845" s="108"/>
      <c r="M845" s="108"/>
      <c r="N845" s="108"/>
      <c r="O845" s="108"/>
      <c r="P845" s="108"/>
      <c r="Q845" s="108"/>
      <c r="R845" s="108"/>
      <c r="S845" s="108"/>
      <c r="T845" s="10">
        <f t="shared" si="1337"/>
        <v>0</v>
      </c>
      <c r="U845" s="5"/>
      <c r="X845" s="314"/>
      <c r="Y845" s="1"/>
      <c r="Z845" s="1"/>
      <c r="AA845" s="1"/>
      <c r="AB845" s="1"/>
      <c r="AC845" s="1"/>
      <c r="AD845" s="1"/>
      <c r="AE845" s="1"/>
      <c r="AF845" s="1"/>
      <c r="AG845" s="1"/>
      <c r="AH845" s="1"/>
      <c r="AI845" s="1"/>
      <c r="AJ845" s="1"/>
      <c r="AK845" s="1"/>
      <c r="AL845" s="1"/>
      <c r="AM845" s="1"/>
    </row>
    <row r="846" spans="2:39" x14ac:dyDescent="0.25">
      <c r="B846" s="29"/>
      <c r="C846" s="411" t="s">
        <v>82</v>
      </c>
      <c r="D846" s="346"/>
      <c r="E846" s="346"/>
      <c r="F846" s="346"/>
      <c r="G846" s="346"/>
      <c r="H846" s="107"/>
      <c r="I846" s="108"/>
      <c r="J846" s="108"/>
      <c r="K846" s="108"/>
      <c r="L846" s="108"/>
      <c r="M846" s="108"/>
      <c r="N846" s="108"/>
      <c r="O846" s="108"/>
      <c r="P846" s="108"/>
      <c r="Q846" s="108"/>
      <c r="R846" s="108"/>
      <c r="S846" s="108"/>
      <c r="T846" s="10">
        <f t="shared" si="1337"/>
        <v>0</v>
      </c>
      <c r="U846" s="5"/>
      <c r="X846" s="314"/>
      <c r="Y846" s="1"/>
      <c r="Z846" s="1"/>
      <c r="AA846" s="1"/>
      <c r="AB846" s="1"/>
      <c r="AC846" s="1"/>
      <c r="AD846" s="1"/>
      <c r="AE846" s="1"/>
      <c r="AF846" s="1"/>
      <c r="AG846" s="1"/>
      <c r="AH846" s="1"/>
      <c r="AI846" s="1"/>
      <c r="AJ846" s="1"/>
      <c r="AK846" s="1"/>
      <c r="AL846" s="1"/>
      <c r="AM846" s="1"/>
    </row>
    <row r="847" spans="2:39" x14ac:dyDescent="0.25">
      <c r="B847" s="29"/>
      <c r="H847" s="5"/>
      <c r="T847" s="5"/>
      <c r="U847" s="5"/>
      <c r="V847" s="326" t="s">
        <v>167</v>
      </c>
      <c r="X847" s="314"/>
      <c r="Y847" s="1"/>
      <c r="Z847" s="1"/>
      <c r="AA847" s="1"/>
      <c r="AB847" s="1"/>
      <c r="AC847" s="1"/>
      <c r="AD847" s="1"/>
      <c r="AE847" s="1"/>
      <c r="AF847" s="1"/>
      <c r="AG847" s="1"/>
      <c r="AH847" s="1"/>
      <c r="AI847" s="1"/>
      <c r="AJ847" s="1"/>
      <c r="AK847" s="1"/>
      <c r="AL847" s="1"/>
      <c r="AM847" s="1"/>
    </row>
    <row r="848" spans="2:39" x14ac:dyDescent="0.25">
      <c r="B848" s="29"/>
      <c r="G848" s="100" t="s">
        <v>105</v>
      </c>
      <c r="H848" s="10">
        <f>SUM(H835:H847)</f>
        <v>0</v>
      </c>
      <c r="I848" s="10">
        <f t="shared" ref="I848" si="1338">SUM(I835:I847)</f>
        <v>0</v>
      </c>
      <c r="J848" s="10">
        <f t="shared" ref="J848" si="1339">SUM(J835:J847)</f>
        <v>0</v>
      </c>
      <c r="K848" s="10">
        <f t="shared" ref="K848" si="1340">SUM(K835:K847)</f>
        <v>0</v>
      </c>
      <c r="L848" s="10">
        <f t="shared" ref="L848" si="1341">SUM(L835:L847)</f>
        <v>0</v>
      </c>
      <c r="M848" s="10">
        <f t="shared" ref="M848" si="1342">SUM(M835:M847)</f>
        <v>0</v>
      </c>
      <c r="N848" s="10">
        <f t="shared" ref="N848" si="1343">SUM(N835:N847)</f>
        <v>0</v>
      </c>
      <c r="O848" s="10">
        <f t="shared" ref="O848" si="1344">SUM(O835:O847)</f>
        <v>0</v>
      </c>
      <c r="P848" s="10">
        <f t="shared" ref="P848" si="1345">SUM(P835:P847)</f>
        <v>0</v>
      </c>
      <c r="Q848" s="10">
        <f t="shared" ref="Q848" si="1346">SUM(Q835:Q847)</f>
        <v>0</v>
      </c>
      <c r="R848" s="10">
        <f t="shared" ref="R848" si="1347">SUM(R835:R847)</f>
        <v>0</v>
      </c>
      <c r="S848" s="10">
        <f t="shared" ref="S848" si="1348">SUM(S835:S847)</f>
        <v>0</v>
      </c>
      <c r="T848" s="10">
        <f t="shared" ref="T848" si="1349">SUM(H848:S848)</f>
        <v>0</v>
      </c>
      <c r="U848" s="5"/>
      <c r="V848" s="327" t="s">
        <v>168</v>
      </c>
      <c r="X848" s="314"/>
      <c r="Y848" s="1"/>
      <c r="Z848" s="1"/>
      <c r="AA848" s="1"/>
      <c r="AB848" s="1"/>
      <c r="AC848" s="1"/>
      <c r="AD848" s="1"/>
      <c r="AE848" s="1"/>
      <c r="AF848" s="1"/>
      <c r="AG848" s="1"/>
      <c r="AH848" s="1"/>
      <c r="AI848" s="1"/>
      <c r="AJ848" s="1"/>
      <c r="AK848" s="1"/>
      <c r="AL848" s="1"/>
      <c r="AM848" s="1"/>
    </row>
    <row r="849" spans="2:39" x14ac:dyDescent="0.25">
      <c r="B849" s="29"/>
      <c r="G849" s="106" t="s">
        <v>112</v>
      </c>
      <c r="H849" s="10">
        <f>H848*$P$12</f>
        <v>0</v>
      </c>
      <c r="I849" s="10">
        <f t="shared" ref="I849" si="1350">I848*$P$12</f>
        <v>0</v>
      </c>
      <c r="J849" s="10">
        <f t="shared" ref="J849" si="1351">J848*$P$12</f>
        <v>0</v>
      </c>
      <c r="K849" s="10">
        <f t="shared" ref="K849" si="1352">K848*$P$12</f>
        <v>0</v>
      </c>
      <c r="L849" s="10">
        <f t="shared" ref="L849" si="1353">L848*$P$12</f>
        <v>0</v>
      </c>
      <c r="M849" s="10">
        <f t="shared" ref="M849" si="1354">M848*$P$12</f>
        <v>0</v>
      </c>
      <c r="N849" s="10">
        <f t="shared" ref="N849" si="1355">N848*$P$12</f>
        <v>0</v>
      </c>
      <c r="O849" s="10">
        <f t="shared" ref="O849" si="1356">O848*$P$12</f>
        <v>0</v>
      </c>
      <c r="P849" s="10">
        <f t="shared" ref="P849" si="1357">P848*$P$12</f>
        <v>0</v>
      </c>
      <c r="Q849" s="10">
        <f t="shared" ref="Q849" si="1358">Q848*$P$12</f>
        <v>0</v>
      </c>
      <c r="R849" s="10">
        <f t="shared" ref="R849" si="1359">R848*$P$12</f>
        <v>0</v>
      </c>
      <c r="S849" s="10">
        <f t="shared" ref="S849" si="1360">S848*$P$12</f>
        <v>0</v>
      </c>
      <c r="T849" s="10">
        <f>SUM(H849:S849)</f>
        <v>0</v>
      </c>
      <c r="U849" s="5"/>
      <c r="V849" s="21">
        <f>'C Staff Rates &amp; Roles'!$L$17</f>
        <v>1800</v>
      </c>
      <c r="X849" s="314"/>
      <c r="Y849" s="1"/>
      <c r="Z849" s="1"/>
      <c r="AA849" s="1"/>
      <c r="AB849" s="1"/>
      <c r="AC849" s="1"/>
      <c r="AD849" s="1"/>
      <c r="AE849" s="1"/>
      <c r="AF849" s="1"/>
      <c r="AG849" s="1"/>
      <c r="AH849" s="1"/>
      <c r="AI849" s="1"/>
      <c r="AJ849" s="1"/>
      <c r="AK849" s="1"/>
      <c r="AL849" s="1"/>
      <c r="AM849" s="1"/>
    </row>
    <row r="850" spans="2:39" x14ac:dyDescent="0.25">
      <c r="B850" s="29"/>
      <c r="G850" s="100" t="s">
        <v>111</v>
      </c>
      <c r="H850" s="10">
        <f>H848*$Q$12</f>
        <v>0</v>
      </c>
      <c r="I850" s="10">
        <f t="shared" ref="I850:S850" si="1361">I848*$Q$12</f>
        <v>0</v>
      </c>
      <c r="J850" s="10">
        <f t="shared" si="1361"/>
        <v>0</v>
      </c>
      <c r="K850" s="10">
        <f t="shared" si="1361"/>
        <v>0</v>
      </c>
      <c r="L850" s="10">
        <f t="shared" si="1361"/>
        <v>0</v>
      </c>
      <c r="M850" s="10">
        <f t="shared" si="1361"/>
        <v>0</v>
      </c>
      <c r="N850" s="10">
        <f t="shared" si="1361"/>
        <v>0</v>
      </c>
      <c r="O850" s="10">
        <f t="shared" si="1361"/>
        <v>0</v>
      </c>
      <c r="P850" s="10">
        <f t="shared" si="1361"/>
        <v>0</v>
      </c>
      <c r="Q850" s="10">
        <f t="shared" si="1361"/>
        <v>0</v>
      </c>
      <c r="R850" s="10">
        <f t="shared" si="1361"/>
        <v>0</v>
      </c>
      <c r="S850" s="10">
        <f t="shared" si="1361"/>
        <v>0</v>
      </c>
      <c r="T850" s="10">
        <f>SUM(H850:S850)</f>
        <v>0</v>
      </c>
      <c r="U850" s="5"/>
      <c r="X850" s="314"/>
      <c r="Y850" s="1"/>
      <c r="Z850" s="1"/>
      <c r="AA850" s="1"/>
      <c r="AB850" s="1"/>
      <c r="AC850" s="1"/>
      <c r="AD850" s="1"/>
      <c r="AE850" s="1"/>
      <c r="AF850" s="1"/>
      <c r="AG850" s="1"/>
      <c r="AH850" s="1"/>
      <c r="AI850" s="1"/>
      <c r="AJ850" s="1"/>
      <c r="AK850" s="1"/>
      <c r="AL850" s="1"/>
      <c r="AM850" s="1"/>
    </row>
    <row r="851" spans="2:39" x14ac:dyDescent="0.25">
      <c r="B851" s="29"/>
      <c r="G851" s="100" t="s">
        <v>121</v>
      </c>
      <c r="H851" s="10">
        <f>SUM(H848:H850)</f>
        <v>0</v>
      </c>
      <c r="I851" s="10">
        <f t="shared" ref="I851" si="1362">SUM(I848:I850)</f>
        <v>0</v>
      </c>
      <c r="J851" s="10">
        <f t="shared" ref="J851" si="1363">SUM(J848:J850)</f>
        <v>0</v>
      </c>
      <c r="K851" s="10">
        <f t="shared" ref="K851" si="1364">SUM(K848:K850)</f>
        <v>0</v>
      </c>
      <c r="L851" s="10">
        <f t="shared" ref="L851" si="1365">SUM(L848:L850)</f>
        <v>0</v>
      </c>
      <c r="M851" s="10">
        <f t="shared" ref="M851" si="1366">SUM(M848:M850)</f>
        <v>0</v>
      </c>
      <c r="N851" s="10">
        <f t="shared" ref="N851" si="1367">SUM(N848:N850)</f>
        <v>0</v>
      </c>
      <c r="O851" s="10">
        <f t="shared" ref="O851" si="1368">SUM(O848:O850)</f>
        <v>0</v>
      </c>
      <c r="P851" s="10">
        <f t="shared" ref="P851" si="1369">SUM(P848:P850)</f>
        <v>0</v>
      </c>
      <c r="Q851" s="10">
        <f t="shared" ref="Q851" si="1370">SUM(Q848:Q850)</f>
        <v>0</v>
      </c>
      <c r="R851" s="10">
        <f t="shared" ref="R851" si="1371">SUM(R848:R850)</f>
        <v>0</v>
      </c>
      <c r="S851" s="10">
        <f t="shared" ref="S851" si="1372">SUM(S848:S850)</f>
        <v>0</v>
      </c>
      <c r="T851" s="104">
        <f>SUM(T848:T850)</f>
        <v>0</v>
      </c>
      <c r="U851" s="105"/>
      <c r="V851" s="141">
        <f>T851/V849</f>
        <v>0</v>
      </c>
      <c r="X851" s="314"/>
      <c r="Y851" s="1"/>
      <c r="Z851" s="1"/>
      <c r="AA851" s="1"/>
      <c r="AB851" s="1"/>
      <c r="AC851" s="1"/>
      <c r="AD851" s="1"/>
      <c r="AE851" s="1"/>
      <c r="AF851" s="1"/>
      <c r="AG851" s="1"/>
      <c r="AH851" s="1"/>
      <c r="AI851" s="1"/>
      <c r="AJ851" s="1"/>
      <c r="AK851" s="1"/>
      <c r="AL851" s="1"/>
      <c r="AM851" s="1"/>
    </row>
    <row r="852" spans="2:39" x14ac:dyDescent="0.25">
      <c r="B852" s="29"/>
      <c r="X852" s="314"/>
      <c r="Y852" s="1"/>
      <c r="Z852" s="1"/>
      <c r="AA852" s="1"/>
      <c r="AB852" s="1"/>
      <c r="AC852" s="1"/>
      <c r="AD852" s="1"/>
      <c r="AE852" s="1"/>
      <c r="AF852" s="1"/>
      <c r="AG852" s="1"/>
      <c r="AH852" s="1"/>
      <c r="AI852" s="1"/>
      <c r="AJ852" s="1"/>
      <c r="AK852" s="1"/>
      <c r="AL852" s="1"/>
      <c r="AM852" s="1"/>
    </row>
    <row r="853" spans="2:39" ht="18.75" x14ac:dyDescent="0.3">
      <c r="B853" s="29"/>
      <c r="E853" s="23" t="s">
        <v>47</v>
      </c>
      <c r="G853" s="101" t="s">
        <v>115</v>
      </c>
      <c r="I853" s="94" t="s">
        <v>109</v>
      </c>
      <c r="J853" s="121">
        <f>$O$12</f>
        <v>15</v>
      </c>
      <c r="K853" s="94"/>
      <c r="M853" s="94" t="s">
        <v>95</v>
      </c>
      <c r="N853" s="20">
        <f>$P$12</f>
        <v>2</v>
      </c>
      <c r="P853" t="s">
        <v>110</v>
      </c>
      <c r="R853" s="121">
        <f>$Q$12</f>
        <v>0</v>
      </c>
      <c r="X853" s="314"/>
      <c r="Y853" s="1"/>
      <c r="Z853" s="1"/>
      <c r="AA853" s="1"/>
      <c r="AB853" s="1"/>
      <c r="AC853" s="1"/>
      <c r="AD853" s="1"/>
      <c r="AE853" s="1"/>
      <c r="AF853" s="1"/>
      <c r="AG853" s="1"/>
      <c r="AH853" s="1"/>
      <c r="AI853" s="1"/>
      <c r="AJ853" s="1"/>
      <c r="AK853" s="1"/>
      <c r="AL853" s="1"/>
      <c r="AM853" s="1"/>
    </row>
    <row r="854" spans="2:39" x14ac:dyDescent="0.25">
      <c r="B854" s="29"/>
      <c r="C854" s="353" t="s">
        <v>123</v>
      </c>
      <c r="D854" s="362"/>
      <c r="E854" s="362"/>
      <c r="F854" s="362"/>
      <c r="G854" s="362"/>
      <c r="H854" s="109" t="s">
        <v>91</v>
      </c>
      <c r="I854" s="109" t="s">
        <v>92</v>
      </c>
      <c r="J854" s="109" t="s">
        <v>93</v>
      </c>
      <c r="K854" s="109" t="s">
        <v>94</v>
      </c>
      <c r="L854" s="109" t="s">
        <v>83</v>
      </c>
      <c r="M854" s="109" t="s">
        <v>84</v>
      </c>
      <c r="N854" s="109" t="s">
        <v>85</v>
      </c>
      <c r="O854" s="109" t="s">
        <v>86</v>
      </c>
      <c r="P854" s="109" t="s">
        <v>87</v>
      </c>
      <c r="Q854" s="109" t="s">
        <v>88</v>
      </c>
      <c r="R854" s="109" t="s">
        <v>89</v>
      </c>
      <c r="S854" s="109" t="s">
        <v>90</v>
      </c>
      <c r="T854" s="109" t="s">
        <v>3</v>
      </c>
      <c r="U854" s="136"/>
      <c r="X854" s="314"/>
      <c r="Y854" s="1"/>
      <c r="Z854" s="1"/>
      <c r="AA854" s="1"/>
      <c r="AB854" s="1"/>
      <c r="AC854" s="1"/>
      <c r="AD854" s="1"/>
      <c r="AE854" s="1"/>
      <c r="AF854" s="1"/>
      <c r="AG854" s="1"/>
      <c r="AH854" s="1"/>
      <c r="AI854" s="1"/>
      <c r="AJ854" s="1"/>
      <c r="AK854" s="1"/>
      <c r="AL854" s="1"/>
      <c r="AM854" s="1"/>
    </row>
    <row r="855" spans="2:39" x14ac:dyDescent="0.25">
      <c r="B855" s="29"/>
      <c r="C855" s="411" t="s">
        <v>71</v>
      </c>
      <c r="D855" s="346"/>
      <c r="E855" s="346"/>
      <c r="F855" s="346"/>
      <c r="G855" s="346"/>
      <c r="H855" s="107"/>
      <c r="I855" s="108"/>
      <c r="J855" s="108"/>
      <c r="K855" s="108"/>
      <c r="L855" s="108"/>
      <c r="M855" s="108"/>
      <c r="N855" s="108"/>
      <c r="O855" s="108"/>
      <c r="P855" s="108"/>
      <c r="Q855" s="108"/>
      <c r="R855" s="108"/>
      <c r="S855" s="108"/>
      <c r="T855" s="10">
        <f t="shared" ref="T855:T866" si="1373">SUM(H855:S855)</f>
        <v>0</v>
      </c>
      <c r="U855" s="5"/>
      <c r="X855" s="314"/>
      <c r="Y855" s="1"/>
      <c r="Z855" s="1"/>
      <c r="AA855" s="1"/>
      <c r="AB855" s="1"/>
      <c r="AC855" s="1"/>
      <c r="AD855" s="1"/>
      <c r="AE855" s="1"/>
      <c r="AF855" s="1"/>
      <c r="AG855" s="1"/>
      <c r="AH855" s="1"/>
      <c r="AI855" s="1"/>
      <c r="AJ855" s="1"/>
      <c r="AK855" s="1"/>
      <c r="AL855" s="1"/>
      <c r="AM855" s="1"/>
    </row>
    <row r="856" spans="2:39" x14ac:dyDescent="0.25">
      <c r="B856" s="29"/>
      <c r="C856" s="411" t="s">
        <v>72</v>
      </c>
      <c r="D856" s="346"/>
      <c r="E856" s="346"/>
      <c r="F856" s="346"/>
      <c r="G856" s="346"/>
      <c r="H856" s="107"/>
      <c r="I856" s="108"/>
      <c r="J856" s="108"/>
      <c r="K856" s="108"/>
      <c r="L856" s="108"/>
      <c r="M856" s="108"/>
      <c r="N856" s="108"/>
      <c r="O856" s="108"/>
      <c r="P856" s="108"/>
      <c r="Q856" s="108"/>
      <c r="R856" s="108"/>
      <c r="S856" s="108"/>
      <c r="T856" s="10">
        <f t="shared" si="1373"/>
        <v>0</v>
      </c>
      <c r="U856" s="5"/>
      <c r="X856" s="314"/>
      <c r="Y856" s="1"/>
      <c r="Z856" s="1"/>
      <c r="AA856" s="1"/>
      <c r="AB856" s="1"/>
      <c r="AC856" s="1"/>
      <c r="AD856" s="1"/>
      <c r="AE856" s="1"/>
      <c r="AF856" s="1"/>
      <c r="AG856" s="1"/>
      <c r="AH856" s="1"/>
      <c r="AI856" s="1"/>
      <c r="AJ856" s="1"/>
      <c r="AK856" s="1"/>
      <c r="AL856" s="1"/>
      <c r="AM856" s="1"/>
    </row>
    <row r="857" spans="2:39" x14ac:dyDescent="0.25">
      <c r="B857" s="29"/>
      <c r="C857" s="411" t="s">
        <v>73</v>
      </c>
      <c r="D857" s="346"/>
      <c r="E857" s="346"/>
      <c r="F857" s="346"/>
      <c r="G857" s="346"/>
      <c r="H857" s="107"/>
      <c r="I857" s="108"/>
      <c r="J857" s="108"/>
      <c r="K857" s="108"/>
      <c r="L857" s="108"/>
      <c r="M857" s="108"/>
      <c r="N857" s="108"/>
      <c r="O857" s="108"/>
      <c r="P857" s="108"/>
      <c r="Q857" s="108"/>
      <c r="R857" s="108"/>
      <c r="S857" s="108"/>
      <c r="T857" s="10">
        <f t="shared" si="1373"/>
        <v>0</v>
      </c>
      <c r="U857" s="5"/>
      <c r="X857" s="314"/>
      <c r="Y857" s="1"/>
      <c r="Z857" s="1"/>
      <c r="AA857" s="1"/>
      <c r="AB857" s="1"/>
      <c r="AC857" s="1"/>
      <c r="AD857" s="1"/>
      <c r="AE857" s="1"/>
      <c r="AF857" s="1"/>
      <c r="AG857" s="1"/>
      <c r="AH857" s="1"/>
      <c r="AI857" s="1"/>
      <c r="AJ857" s="1"/>
      <c r="AK857" s="1"/>
      <c r="AL857" s="1"/>
      <c r="AM857" s="1"/>
    </row>
    <row r="858" spans="2:39" x14ac:dyDescent="0.25">
      <c r="B858" s="29"/>
      <c r="C858" s="411" t="s">
        <v>74</v>
      </c>
      <c r="D858" s="346"/>
      <c r="E858" s="346"/>
      <c r="F858" s="346"/>
      <c r="G858" s="346"/>
      <c r="H858" s="107"/>
      <c r="I858" s="108"/>
      <c r="J858" s="108"/>
      <c r="K858" s="108"/>
      <c r="L858" s="108"/>
      <c r="M858" s="108"/>
      <c r="N858" s="108"/>
      <c r="O858" s="108"/>
      <c r="P858" s="108"/>
      <c r="Q858" s="108"/>
      <c r="R858" s="108"/>
      <c r="S858" s="108"/>
      <c r="T858" s="10">
        <f t="shared" si="1373"/>
        <v>0</v>
      </c>
      <c r="U858" s="5"/>
      <c r="X858" s="314"/>
      <c r="Y858" s="1"/>
      <c r="Z858" s="1"/>
      <c r="AA858" s="1"/>
      <c r="AB858" s="1"/>
      <c r="AC858" s="1"/>
      <c r="AD858" s="1"/>
      <c r="AE858" s="1"/>
      <c r="AF858" s="1"/>
      <c r="AG858" s="1"/>
      <c r="AH858" s="1"/>
      <c r="AI858" s="1"/>
      <c r="AJ858" s="1"/>
      <c r="AK858" s="1"/>
      <c r="AL858" s="1"/>
      <c r="AM858" s="1"/>
    </row>
    <row r="859" spans="2:39" x14ac:dyDescent="0.25">
      <c r="B859" s="29"/>
      <c r="C859" s="411" t="s">
        <v>75</v>
      </c>
      <c r="D859" s="346"/>
      <c r="E859" s="346"/>
      <c r="F859" s="346"/>
      <c r="G859" s="346"/>
      <c r="H859" s="107"/>
      <c r="I859" s="108"/>
      <c r="J859" s="108"/>
      <c r="K859" s="108"/>
      <c r="L859" s="108"/>
      <c r="M859" s="108"/>
      <c r="N859" s="108"/>
      <c r="O859" s="108"/>
      <c r="P859" s="108"/>
      <c r="Q859" s="108"/>
      <c r="R859" s="108"/>
      <c r="S859" s="108"/>
      <c r="T859" s="10">
        <f t="shared" si="1373"/>
        <v>0</v>
      </c>
      <c r="U859" s="5"/>
      <c r="X859" s="314"/>
      <c r="Y859" s="1"/>
      <c r="Z859" s="1"/>
      <c r="AA859" s="1"/>
      <c r="AB859" s="1"/>
      <c r="AC859" s="1"/>
      <c r="AD859" s="1"/>
      <c r="AE859" s="1"/>
      <c r="AF859" s="1"/>
      <c r="AG859" s="1"/>
      <c r="AH859" s="1"/>
      <c r="AI859" s="1"/>
      <c r="AJ859" s="1"/>
      <c r="AK859" s="1"/>
      <c r="AL859" s="1"/>
      <c r="AM859" s="1"/>
    </row>
    <row r="860" spans="2:39" x14ac:dyDescent="0.25">
      <c r="B860" s="29"/>
      <c r="C860" s="411" t="s">
        <v>76</v>
      </c>
      <c r="D860" s="346"/>
      <c r="E860" s="346"/>
      <c r="F860" s="346"/>
      <c r="G860" s="346"/>
      <c r="H860" s="107"/>
      <c r="I860" s="108"/>
      <c r="J860" s="108"/>
      <c r="K860" s="108"/>
      <c r="L860" s="108"/>
      <c r="M860" s="108"/>
      <c r="N860" s="108"/>
      <c r="O860" s="108"/>
      <c r="P860" s="108"/>
      <c r="Q860" s="108"/>
      <c r="R860" s="108"/>
      <c r="S860" s="108"/>
      <c r="T860" s="10">
        <f t="shared" si="1373"/>
        <v>0</v>
      </c>
      <c r="U860" s="5"/>
      <c r="X860" s="314"/>
      <c r="Y860" s="1"/>
      <c r="Z860" s="1"/>
      <c r="AA860" s="1"/>
      <c r="AB860" s="1"/>
      <c r="AC860" s="1"/>
      <c r="AD860" s="1"/>
      <c r="AE860" s="1"/>
      <c r="AF860" s="1"/>
      <c r="AG860" s="1"/>
      <c r="AH860" s="1"/>
      <c r="AI860" s="1"/>
      <c r="AJ860" s="1"/>
      <c r="AK860" s="1"/>
      <c r="AL860" s="1"/>
      <c r="AM860" s="1"/>
    </row>
    <row r="861" spans="2:39" x14ac:dyDescent="0.25">
      <c r="B861" s="29"/>
      <c r="C861" s="411" t="s">
        <v>77</v>
      </c>
      <c r="D861" s="346"/>
      <c r="E861" s="346"/>
      <c r="F861" s="346"/>
      <c r="G861" s="346"/>
      <c r="H861" s="107"/>
      <c r="I861" s="108"/>
      <c r="J861" s="108"/>
      <c r="K861" s="108"/>
      <c r="L861" s="108"/>
      <c r="M861" s="108"/>
      <c r="N861" s="108"/>
      <c r="O861" s="108"/>
      <c r="P861" s="108"/>
      <c r="Q861" s="108"/>
      <c r="R861" s="108"/>
      <c r="S861" s="108"/>
      <c r="T861" s="10">
        <f t="shared" si="1373"/>
        <v>0</v>
      </c>
      <c r="U861" s="5"/>
      <c r="X861" s="314"/>
      <c r="Y861" s="1"/>
      <c r="Z861" s="1"/>
      <c r="AA861" s="1"/>
      <c r="AB861" s="1"/>
      <c r="AC861" s="1"/>
      <c r="AD861" s="1"/>
      <c r="AE861" s="1"/>
      <c r="AF861" s="1"/>
      <c r="AG861" s="1"/>
      <c r="AH861" s="1"/>
      <c r="AI861" s="1"/>
      <c r="AJ861" s="1"/>
      <c r="AK861" s="1"/>
      <c r="AL861" s="1"/>
      <c r="AM861" s="1"/>
    </row>
    <row r="862" spans="2:39" x14ac:dyDescent="0.25">
      <c r="B862" s="29"/>
      <c r="C862" s="411" t="s">
        <v>78</v>
      </c>
      <c r="D862" s="346"/>
      <c r="E862" s="346"/>
      <c r="F862" s="346"/>
      <c r="G862" s="346"/>
      <c r="H862" s="107"/>
      <c r="I862" s="108"/>
      <c r="J862" s="108"/>
      <c r="K862" s="108"/>
      <c r="L862" s="108"/>
      <c r="M862" s="108"/>
      <c r="N862" s="108"/>
      <c r="O862" s="108"/>
      <c r="P862" s="108"/>
      <c r="Q862" s="108"/>
      <c r="R862" s="108"/>
      <c r="S862" s="108"/>
      <c r="T862" s="10">
        <f t="shared" si="1373"/>
        <v>0</v>
      </c>
      <c r="U862" s="5"/>
      <c r="X862" s="314"/>
      <c r="Y862" s="1"/>
      <c r="Z862" s="1"/>
      <c r="AA862" s="1"/>
      <c r="AB862" s="1"/>
      <c r="AC862" s="1"/>
      <c r="AD862" s="1"/>
      <c r="AE862" s="1"/>
      <c r="AF862" s="1"/>
      <c r="AG862" s="1"/>
      <c r="AH862" s="1"/>
      <c r="AI862" s="1"/>
      <c r="AJ862" s="1"/>
      <c r="AK862" s="1"/>
      <c r="AL862" s="1"/>
      <c r="AM862" s="1"/>
    </row>
    <row r="863" spans="2:39" x14ac:dyDescent="0.25">
      <c r="B863" s="29"/>
      <c r="C863" s="411" t="s">
        <v>79</v>
      </c>
      <c r="D863" s="346"/>
      <c r="E863" s="346"/>
      <c r="F863" s="346"/>
      <c r="G863" s="346"/>
      <c r="H863" s="107"/>
      <c r="I863" s="108"/>
      <c r="J863" s="108"/>
      <c r="K863" s="108"/>
      <c r="L863" s="108"/>
      <c r="M863" s="108"/>
      <c r="N863" s="108"/>
      <c r="O863" s="108"/>
      <c r="P863" s="108"/>
      <c r="Q863" s="108"/>
      <c r="R863" s="108"/>
      <c r="S863" s="108"/>
      <c r="T863" s="10">
        <f t="shared" si="1373"/>
        <v>0</v>
      </c>
      <c r="U863" s="5"/>
      <c r="X863" s="314"/>
      <c r="Y863" s="1"/>
      <c r="Z863" s="1"/>
      <c r="AA863" s="1"/>
      <c r="AB863" s="1"/>
      <c r="AC863" s="1"/>
      <c r="AD863" s="1"/>
      <c r="AE863" s="1"/>
      <c r="AF863" s="1"/>
      <c r="AG863" s="1"/>
      <c r="AH863" s="1"/>
      <c r="AI863" s="1"/>
      <c r="AJ863" s="1"/>
      <c r="AK863" s="1"/>
      <c r="AL863" s="1"/>
      <c r="AM863" s="1"/>
    </row>
    <row r="864" spans="2:39" x14ac:dyDescent="0.25">
      <c r="B864" s="29"/>
      <c r="C864" s="411" t="s">
        <v>80</v>
      </c>
      <c r="D864" s="346"/>
      <c r="E864" s="346"/>
      <c r="F864" s="346"/>
      <c r="G864" s="346"/>
      <c r="H864" s="107"/>
      <c r="I864" s="108"/>
      <c r="J864" s="108"/>
      <c r="K864" s="108"/>
      <c r="L864" s="108"/>
      <c r="M864" s="108"/>
      <c r="N864" s="108"/>
      <c r="O864" s="108"/>
      <c r="P864" s="108"/>
      <c r="Q864" s="108"/>
      <c r="R864" s="108"/>
      <c r="S864" s="108"/>
      <c r="T864" s="10">
        <f t="shared" si="1373"/>
        <v>0</v>
      </c>
      <c r="U864" s="5"/>
      <c r="X864" s="314"/>
      <c r="Y864" s="1"/>
      <c r="Z864" s="1"/>
      <c r="AA864" s="1"/>
      <c r="AB864" s="1"/>
      <c r="AC864" s="1"/>
      <c r="AD864" s="1"/>
      <c r="AE864" s="1"/>
      <c r="AF864" s="1"/>
      <c r="AG864" s="1"/>
      <c r="AH864" s="1"/>
      <c r="AI864" s="1"/>
      <c r="AJ864" s="1"/>
      <c r="AK864" s="1"/>
      <c r="AL864" s="1"/>
      <c r="AM864" s="1"/>
    </row>
    <row r="865" spans="2:39" x14ac:dyDescent="0.25">
      <c r="B865" s="29"/>
      <c r="C865" s="411" t="s">
        <v>81</v>
      </c>
      <c r="D865" s="346"/>
      <c r="E865" s="346"/>
      <c r="F865" s="346"/>
      <c r="G865" s="346"/>
      <c r="H865" s="107"/>
      <c r="I865" s="108"/>
      <c r="J865" s="108"/>
      <c r="K865" s="108"/>
      <c r="L865" s="108"/>
      <c r="M865" s="108"/>
      <c r="N865" s="108"/>
      <c r="O865" s="108"/>
      <c r="P865" s="108"/>
      <c r="Q865" s="108"/>
      <c r="R865" s="108"/>
      <c r="S865" s="108"/>
      <c r="T865" s="10">
        <f t="shared" si="1373"/>
        <v>0</v>
      </c>
      <c r="U865" s="5"/>
      <c r="X865" s="314"/>
      <c r="Y865" s="1"/>
      <c r="Z865" s="1"/>
      <c r="AA865" s="1"/>
      <c r="AB865" s="1"/>
      <c r="AC865" s="1"/>
      <c r="AD865" s="1"/>
      <c r="AE865" s="1"/>
      <c r="AF865" s="1"/>
      <c r="AG865" s="1"/>
      <c r="AH865" s="1"/>
      <c r="AI865" s="1"/>
      <c r="AJ865" s="1"/>
      <c r="AK865" s="1"/>
      <c r="AL865" s="1"/>
      <c r="AM865" s="1"/>
    </row>
    <row r="866" spans="2:39" x14ac:dyDescent="0.25">
      <c r="B866" s="29"/>
      <c r="C866" s="411" t="s">
        <v>82</v>
      </c>
      <c r="D866" s="346"/>
      <c r="E866" s="346"/>
      <c r="F866" s="346"/>
      <c r="G866" s="346"/>
      <c r="H866" s="107"/>
      <c r="I866" s="108"/>
      <c r="J866" s="108"/>
      <c r="K866" s="108"/>
      <c r="L866" s="108"/>
      <c r="M866" s="108"/>
      <c r="N866" s="108"/>
      <c r="O866" s="108"/>
      <c r="P866" s="108"/>
      <c r="Q866" s="108"/>
      <c r="R866" s="108"/>
      <c r="S866" s="108"/>
      <c r="T866" s="10">
        <f t="shared" si="1373"/>
        <v>0</v>
      </c>
      <c r="U866" s="5"/>
      <c r="X866" s="314"/>
      <c r="Y866" s="1"/>
      <c r="Z866" s="1"/>
      <c r="AA866" s="1"/>
      <c r="AB866" s="1"/>
      <c r="AC866" s="1"/>
      <c r="AD866" s="1"/>
      <c r="AE866" s="1"/>
      <c r="AF866" s="1"/>
      <c r="AG866" s="1"/>
      <c r="AH866" s="1"/>
      <c r="AI866" s="1"/>
      <c r="AJ866" s="1"/>
      <c r="AK866" s="1"/>
      <c r="AL866" s="1"/>
      <c r="AM866" s="1"/>
    </row>
    <row r="867" spans="2:39" x14ac:dyDescent="0.25">
      <c r="B867" s="29"/>
      <c r="H867" s="5"/>
      <c r="T867" s="5"/>
      <c r="U867" s="5"/>
      <c r="V867" s="326" t="s">
        <v>167</v>
      </c>
      <c r="X867" s="314"/>
      <c r="Y867" s="1"/>
      <c r="Z867" s="1"/>
      <c r="AA867" s="1"/>
      <c r="AB867" s="1"/>
      <c r="AC867" s="1"/>
      <c r="AD867" s="1"/>
      <c r="AE867" s="1"/>
      <c r="AF867" s="1"/>
      <c r="AG867" s="1"/>
      <c r="AH867" s="1"/>
      <c r="AI867" s="1"/>
      <c r="AJ867" s="1"/>
      <c r="AK867" s="1"/>
      <c r="AL867" s="1"/>
      <c r="AM867" s="1"/>
    </row>
    <row r="868" spans="2:39" x14ac:dyDescent="0.25">
      <c r="B868" s="29"/>
      <c r="G868" s="100" t="s">
        <v>105</v>
      </c>
      <c r="H868" s="10">
        <f>SUM(H855:H867)</f>
        <v>0</v>
      </c>
      <c r="I868" s="10">
        <f t="shared" ref="I868" si="1374">SUM(I855:I867)</f>
        <v>0</v>
      </c>
      <c r="J868" s="10">
        <f t="shared" ref="J868" si="1375">SUM(J855:J867)</f>
        <v>0</v>
      </c>
      <c r="K868" s="10">
        <f t="shared" ref="K868" si="1376">SUM(K855:K867)</f>
        <v>0</v>
      </c>
      <c r="L868" s="10">
        <f t="shared" ref="L868" si="1377">SUM(L855:L867)</f>
        <v>0</v>
      </c>
      <c r="M868" s="10">
        <f t="shared" ref="M868" si="1378">SUM(M855:M867)</f>
        <v>0</v>
      </c>
      <c r="N868" s="10">
        <f t="shared" ref="N868" si="1379">SUM(N855:N867)</f>
        <v>0</v>
      </c>
      <c r="O868" s="10">
        <f t="shared" ref="O868" si="1380">SUM(O855:O867)</f>
        <v>0</v>
      </c>
      <c r="P868" s="10">
        <f t="shared" ref="P868" si="1381">SUM(P855:P867)</f>
        <v>0</v>
      </c>
      <c r="Q868" s="10">
        <f t="shared" ref="Q868" si="1382">SUM(Q855:Q867)</f>
        <v>0</v>
      </c>
      <c r="R868" s="10">
        <f t="shared" ref="R868" si="1383">SUM(R855:R867)</f>
        <v>0</v>
      </c>
      <c r="S868" s="10">
        <f t="shared" ref="S868" si="1384">SUM(S855:S867)</f>
        <v>0</v>
      </c>
      <c r="T868" s="10">
        <f t="shared" ref="T868" si="1385">SUM(H868:S868)</f>
        <v>0</v>
      </c>
      <c r="U868" s="5"/>
      <c r="V868" s="327" t="s">
        <v>168</v>
      </c>
      <c r="X868" s="314"/>
      <c r="Y868" s="1"/>
      <c r="Z868" s="1"/>
      <c r="AA868" s="1"/>
      <c r="AB868" s="1"/>
      <c r="AC868" s="1"/>
      <c r="AD868" s="1"/>
      <c r="AE868" s="1"/>
      <c r="AF868" s="1"/>
      <c r="AG868" s="1"/>
      <c r="AH868" s="1"/>
      <c r="AI868" s="1"/>
      <c r="AJ868" s="1"/>
      <c r="AK868" s="1"/>
      <c r="AL868" s="1"/>
      <c r="AM868" s="1"/>
    </row>
    <row r="869" spans="2:39" x14ac:dyDescent="0.25">
      <c r="B869" s="29"/>
      <c r="G869" s="106" t="s">
        <v>112</v>
      </c>
      <c r="H869" s="10">
        <f>H868*$P$12</f>
        <v>0</v>
      </c>
      <c r="I869" s="10">
        <f t="shared" ref="I869" si="1386">I868*$P$12</f>
        <v>0</v>
      </c>
      <c r="J869" s="10">
        <f t="shared" ref="J869" si="1387">J868*$P$12</f>
        <v>0</v>
      </c>
      <c r="K869" s="10">
        <f t="shared" ref="K869" si="1388">K868*$P$12</f>
        <v>0</v>
      </c>
      <c r="L869" s="10">
        <f t="shared" ref="L869" si="1389">L868*$P$12</f>
        <v>0</v>
      </c>
      <c r="M869" s="10">
        <f t="shared" ref="M869" si="1390">M868*$P$12</f>
        <v>0</v>
      </c>
      <c r="N869" s="10">
        <f t="shared" ref="N869" si="1391">N868*$P$12</f>
        <v>0</v>
      </c>
      <c r="O869" s="10">
        <f t="shared" ref="O869" si="1392">O868*$P$12</f>
        <v>0</v>
      </c>
      <c r="P869" s="10">
        <f t="shared" ref="P869" si="1393">P868*$P$12</f>
        <v>0</v>
      </c>
      <c r="Q869" s="10">
        <f t="shared" ref="Q869" si="1394">Q868*$P$12</f>
        <v>0</v>
      </c>
      <c r="R869" s="10">
        <f t="shared" ref="R869" si="1395">R868*$P$12</f>
        <v>0</v>
      </c>
      <c r="S869" s="10">
        <f t="shared" ref="S869" si="1396">S868*$P$12</f>
        <v>0</v>
      </c>
      <c r="T869" s="10">
        <f>SUM(H869:S869)</f>
        <v>0</v>
      </c>
      <c r="U869" s="5"/>
      <c r="V869" s="21">
        <f>'C Staff Rates &amp; Roles'!$L$17</f>
        <v>1800</v>
      </c>
      <c r="X869" s="314"/>
      <c r="Y869" s="1"/>
      <c r="Z869" s="1"/>
      <c r="AA869" s="1"/>
      <c r="AB869" s="1"/>
      <c r="AC869" s="1"/>
      <c r="AD869" s="1"/>
      <c r="AE869" s="1"/>
      <c r="AF869" s="1"/>
      <c r="AG869" s="1"/>
      <c r="AH869" s="1"/>
      <c r="AI869" s="1"/>
      <c r="AJ869" s="1"/>
      <c r="AK869" s="1"/>
      <c r="AL869" s="1"/>
      <c r="AM869" s="1"/>
    </row>
    <row r="870" spans="2:39" x14ac:dyDescent="0.25">
      <c r="B870" s="29"/>
      <c r="G870" s="100" t="s">
        <v>111</v>
      </c>
      <c r="H870" s="10">
        <f>H868*$Q$12</f>
        <v>0</v>
      </c>
      <c r="I870" s="10">
        <f t="shared" ref="I870:S870" si="1397">I868*$Q$12</f>
        <v>0</v>
      </c>
      <c r="J870" s="10">
        <f t="shared" si="1397"/>
        <v>0</v>
      </c>
      <c r="K870" s="10">
        <f t="shared" si="1397"/>
        <v>0</v>
      </c>
      <c r="L870" s="10">
        <f t="shared" si="1397"/>
        <v>0</v>
      </c>
      <c r="M870" s="10">
        <f t="shared" si="1397"/>
        <v>0</v>
      </c>
      <c r="N870" s="10">
        <f t="shared" si="1397"/>
        <v>0</v>
      </c>
      <c r="O870" s="10">
        <f t="shared" si="1397"/>
        <v>0</v>
      </c>
      <c r="P870" s="10">
        <f t="shared" si="1397"/>
        <v>0</v>
      </c>
      <c r="Q870" s="10">
        <f t="shared" si="1397"/>
        <v>0</v>
      </c>
      <c r="R870" s="10">
        <f t="shared" si="1397"/>
        <v>0</v>
      </c>
      <c r="S870" s="10">
        <f t="shared" si="1397"/>
        <v>0</v>
      </c>
      <c r="T870" s="10">
        <f>SUM(H870:S870)</f>
        <v>0</v>
      </c>
      <c r="U870" s="5"/>
      <c r="X870" s="314"/>
      <c r="Y870" s="1"/>
      <c r="Z870" s="1"/>
      <c r="AA870" s="1"/>
      <c r="AB870" s="1"/>
      <c r="AC870" s="1"/>
      <c r="AD870" s="1"/>
      <c r="AE870" s="1"/>
      <c r="AF870" s="1"/>
      <c r="AG870" s="1"/>
      <c r="AH870" s="1"/>
      <c r="AI870" s="1"/>
      <c r="AJ870" s="1"/>
      <c r="AK870" s="1"/>
      <c r="AL870" s="1"/>
      <c r="AM870" s="1"/>
    </row>
    <row r="871" spans="2:39" x14ac:dyDescent="0.25">
      <c r="B871" s="29"/>
      <c r="G871" s="100" t="s">
        <v>122</v>
      </c>
      <c r="H871" s="10">
        <f>SUM(H868:H870)</f>
        <v>0</v>
      </c>
      <c r="I871" s="10">
        <f t="shared" ref="I871" si="1398">SUM(I868:I870)</f>
        <v>0</v>
      </c>
      <c r="J871" s="10">
        <f t="shared" ref="J871" si="1399">SUM(J868:J870)</f>
        <v>0</v>
      </c>
      <c r="K871" s="10">
        <f t="shared" ref="K871" si="1400">SUM(K868:K870)</f>
        <v>0</v>
      </c>
      <c r="L871" s="10">
        <f t="shared" ref="L871" si="1401">SUM(L868:L870)</f>
        <v>0</v>
      </c>
      <c r="M871" s="10">
        <f t="shared" ref="M871" si="1402">SUM(M868:M870)</f>
        <v>0</v>
      </c>
      <c r="N871" s="10">
        <f t="shared" ref="N871" si="1403">SUM(N868:N870)</f>
        <v>0</v>
      </c>
      <c r="O871" s="10">
        <f t="shared" ref="O871" si="1404">SUM(O868:O870)</f>
        <v>0</v>
      </c>
      <c r="P871" s="10">
        <f t="shared" ref="P871" si="1405">SUM(P868:P870)</f>
        <v>0</v>
      </c>
      <c r="Q871" s="10">
        <f t="shared" ref="Q871" si="1406">SUM(Q868:Q870)</f>
        <v>0</v>
      </c>
      <c r="R871" s="10">
        <f t="shared" ref="R871" si="1407">SUM(R868:R870)</f>
        <v>0</v>
      </c>
      <c r="S871" s="10">
        <f t="shared" ref="S871" si="1408">SUM(S868:S870)</f>
        <v>0</v>
      </c>
      <c r="T871" s="104">
        <f>SUM(T868:T870)</f>
        <v>0</v>
      </c>
      <c r="U871" s="105"/>
      <c r="V871" s="141">
        <f>T871/V869</f>
        <v>0</v>
      </c>
      <c r="X871" s="314"/>
      <c r="Y871" s="1"/>
      <c r="Z871" s="1"/>
      <c r="AA871" s="1"/>
      <c r="AB871" s="1"/>
      <c r="AC871" s="1"/>
      <c r="AD871" s="1"/>
      <c r="AE871" s="1"/>
      <c r="AF871" s="1"/>
      <c r="AG871" s="1"/>
      <c r="AH871" s="1"/>
      <c r="AI871" s="1"/>
      <c r="AJ871" s="1"/>
      <c r="AK871" s="1"/>
      <c r="AL871" s="1"/>
      <c r="AM871" s="1"/>
    </row>
    <row r="872" spans="2:39" x14ac:dyDescent="0.25">
      <c r="B872" s="29"/>
      <c r="X872" s="314"/>
      <c r="Y872" s="1"/>
      <c r="Z872" s="1"/>
      <c r="AA872" s="1"/>
      <c r="AB872" s="1"/>
      <c r="AC872" s="1"/>
      <c r="AD872" s="1"/>
      <c r="AE872" s="1"/>
      <c r="AF872" s="1"/>
      <c r="AG872" s="1"/>
      <c r="AH872" s="1"/>
      <c r="AI872" s="1"/>
      <c r="AJ872" s="1"/>
      <c r="AK872" s="1"/>
      <c r="AL872" s="1"/>
      <c r="AM872" s="1"/>
    </row>
    <row r="873" spans="2:39" ht="18.75" x14ac:dyDescent="0.3">
      <c r="B873" s="29"/>
      <c r="E873" s="23" t="s">
        <v>48</v>
      </c>
      <c r="G873" s="101" t="s">
        <v>129</v>
      </c>
      <c r="I873" s="94" t="s">
        <v>109</v>
      </c>
      <c r="J873" s="121">
        <f>$O$12</f>
        <v>15</v>
      </c>
      <c r="K873" s="94"/>
      <c r="M873" s="94" t="s">
        <v>95</v>
      </c>
      <c r="N873" s="20">
        <f>$P$12</f>
        <v>2</v>
      </c>
      <c r="P873" t="s">
        <v>110</v>
      </c>
      <c r="R873" s="121">
        <f>$Q$12</f>
        <v>0</v>
      </c>
      <c r="X873" s="314"/>
      <c r="Y873" s="1"/>
      <c r="Z873" s="1"/>
      <c r="AA873" s="1"/>
      <c r="AB873" s="1"/>
      <c r="AC873" s="1"/>
      <c r="AD873" s="1"/>
      <c r="AE873" s="1"/>
      <c r="AF873" s="1"/>
      <c r="AG873" s="1"/>
      <c r="AH873" s="1"/>
      <c r="AI873" s="1"/>
      <c r="AJ873" s="1"/>
      <c r="AK873" s="1"/>
      <c r="AL873" s="1"/>
      <c r="AM873" s="1"/>
    </row>
    <row r="874" spans="2:39" x14ac:dyDescent="0.25">
      <c r="B874" s="29"/>
      <c r="C874" s="353" t="s">
        <v>123</v>
      </c>
      <c r="D874" s="362"/>
      <c r="E874" s="362"/>
      <c r="F874" s="362"/>
      <c r="G874" s="362"/>
      <c r="H874" s="109" t="s">
        <v>91</v>
      </c>
      <c r="I874" s="109" t="s">
        <v>92</v>
      </c>
      <c r="J874" s="109" t="s">
        <v>93</v>
      </c>
      <c r="K874" s="109" t="s">
        <v>94</v>
      </c>
      <c r="L874" s="109" t="s">
        <v>83</v>
      </c>
      <c r="M874" s="109" t="s">
        <v>84</v>
      </c>
      <c r="N874" s="109" t="s">
        <v>85</v>
      </c>
      <c r="O874" s="109" t="s">
        <v>86</v>
      </c>
      <c r="P874" s="109" t="s">
        <v>87</v>
      </c>
      <c r="Q874" s="109" t="s">
        <v>88</v>
      </c>
      <c r="R874" s="109" t="s">
        <v>89</v>
      </c>
      <c r="S874" s="109" t="s">
        <v>90</v>
      </c>
      <c r="T874" s="109" t="s">
        <v>3</v>
      </c>
      <c r="U874" s="136"/>
      <c r="X874" s="314"/>
      <c r="Y874" s="1"/>
      <c r="Z874" s="1"/>
      <c r="AA874" s="1"/>
      <c r="AB874" s="1"/>
      <c r="AC874" s="1"/>
      <c r="AD874" s="1"/>
      <c r="AE874" s="1"/>
      <c r="AF874" s="1"/>
      <c r="AG874" s="1"/>
      <c r="AH874" s="1"/>
      <c r="AI874" s="1"/>
      <c r="AJ874" s="1"/>
      <c r="AK874" s="1"/>
      <c r="AL874" s="1"/>
      <c r="AM874" s="1"/>
    </row>
    <row r="875" spans="2:39" x14ac:dyDescent="0.25">
      <c r="B875" s="29"/>
      <c r="C875" s="411" t="s">
        <v>71</v>
      </c>
      <c r="D875" s="346"/>
      <c r="E875" s="346"/>
      <c r="F875" s="346"/>
      <c r="G875" s="346"/>
      <c r="H875" s="107"/>
      <c r="I875" s="108"/>
      <c r="J875" s="108"/>
      <c r="K875" s="108"/>
      <c r="L875" s="108"/>
      <c r="M875" s="108"/>
      <c r="N875" s="108"/>
      <c r="O875" s="108"/>
      <c r="P875" s="108"/>
      <c r="Q875" s="108"/>
      <c r="R875" s="108"/>
      <c r="S875" s="108"/>
      <c r="T875" s="10">
        <f t="shared" ref="T875:T886" si="1409">SUM(H875:S875)</f>
        <v>0</v>
      </c>
      <c r="U875" s="5"/>
      <c r="X875" s="314"/>
      <c r="Y875" s="1"/>
      <c r="Z875" s="1"/>
      <c r="AA875" s="1"/>
      <c r="AB875" s="1"/>
      <c r="AC875" s="1"/>
      <c r="AD875" s="1"/>
      <c r="AE875" s="1"/>
      <c r="AF875" s="1"/>
      <c r="AG875" s="1"/>
      <c r="AH875" s="1"/>
      <c r="AI875" s="1"/>
      <c r="AJ875" s="1"/>
      <c r="AK875" s="1"/>
      <c r="AL875" s="1"/>
      <c r="AM875" s="1"/>
    </row>
    <row r="876" spans="2:39" x14ac:dyDescent="0.25">
      <c r="B876" s="29"/>
      <c r="C876" s="411" t="s">
        <v>72</v>
      </c>
      <c r="D876" s="346"/>
      <c r="E876" s="346"/>
      <c r="F876" s="346"/>
      <c r="G876" s="346"/>
      <c r="H876" s="107"/>
      <c r="I876" s="108"/>
      <c r="J876" s="108"/>
      <c r="K876" s="108"/>
      <c r="L876" s="108"/>
      <c r="M876" s="108"/>
      <c r="N876" s="108"/>
      <c r="O876" s="108"/>
      <c r="P876" s="108"/>
      <c r="Q876" s="108"/>
      <c r="R876" s="108"/>
      <c r="S876" s="108"/>
      <c r="T876" s="10">
        <f t="shared" si="1409"/>
        <v>0</v>
      </c>
      <c r="U876" s="5"/>
      <c r="X876" s="314"/>
      <c r="Y876" s="1"/>
      <c r="Z876" s="1"/>
      <c r="AA876" s="1"/>
      <c r="AB876" s="1"/>
      <c r="AC876" s="1"/>
      <c r="AD876" s="1"/>
      <c r="AE876" s="1"/>
      <c r="AF876" s="1"/>
      <c r="AG876" s="1"/>
      <c r="AH876" s="1"/>
      <c r="AI876" s="1"/>
      <c r="AJ876" s="1"/>
      <c r="AK876" s="1"/>
      <c r="AL876" s="1"/>
      <c r="AM876" s="1"/>
    </row>
    <row r="877" spans="2:39" x14ac:dyDescent="0.25">
      <c r="B877" s="29"/>
      <c r="C877" s="411" t="s">
        <v>73</v>
      </c>
      <c r="D877" s="346"/>
      <c r="E877" s="346"/>
      <c r="F877" s="346"/>
      <c r="G877" s="346"/>
      <c r="H877" s="107"/>
      <c r="I877" s="108"/>
      <c r="J877" s="108"/>
      <c r="K877" s="108"/>
      <c r="L877" s="108"/>
      <c r="M877" s="108"/>
      <c r="N877" s="108"/>
      <c r="O877" s="108"/>
      <c r="P877" s="108"/>
      <c r="Q877" s="108"/>
      <c r="R877" s="108"/>
      <c r="S877" s="108"/>
      <c r="T877" s="10">
        <f t="shared" si="1409"/>
        <v>0</v>
      </c>
      <c r="U877" s="5"/>
      <c r="X877" s="314"/>
      <c r="Y877" s="1"/>
      <c r="Z877" s="1"/>
      <c r="AA877" s="1"/>
      <c r="AB877" s="1"/>
      <c r="AC877" s="1"/>
      <c r="AD877" s="1"/>
      <c r="AE877" s="1"/>
      <c r="AF877" s="1"/>
      <c r="AG877" s="1"/>
      <c r="AH877" s="1"/>
      <c r="AI877" s="1"/>
      <c r="AJ877" s="1"/>
      <c r="AK877" s="1"/>
      <c r="AL877" s="1"/>
      <c r="AM877" s="1"/>
    </row>
    <row r="878" spans="2:39" x14ac:dyDescent="0.25">
      <c r="B878" s="29"/>
      <c r="C878" s="411" t="s">
        <v>74</v>
      </c>
      <c r="D878" s="346"/>
      <c r="E878" s="346"/>
      <c r="F878" s="346"/>
      <c r="G878" s="346"/>
      <c r="H878" s="107"/>
      <c r="I878" s="108"/>
      <c r="J878" s="108"/>
      <c r="K878" s="108"/>
      <c r="L878" s="108"/>
      <c r="M878" s="108"/>
      <c r="N878" s="108"/>
      <c r="O878" s="108"/>
      <c r="P878" s="108"/>
      <c r="Q878" s="108"/>
      <c r="R878" s="108"/>
      <c r="S878" s="108"/>
      <c r="T878" s="10">
        <f t="shared" si="1409"/>
        <v>0</v>
      </c>
      <c r="U878" s="5"/>
      <c r="X878" s="314"/>
      <c r="Y878" s="1"/>
      <c r="Z878" s="1"/>
      <c r="AA878" s="1"/>
      <c r="AB878" s="1"/>
      <c r="AC878" s="1"/>
      <c r="AD878" s="1"/>
      <c r="AE878" s="1"/>
      <c r="AF878" s="1"/>
      <c r="AG878" s="1"/>
      <c r="AH878" s="1"/>
      <c r="AI878" s="1"/>
      <c r="AJ878" s="1"/>
      <c r="AK878" s="1"/>
      <c r="AL878" s="1"/>
      <c r="AM878" s="1"/>
    </row>
    <row r="879" spans="2:39" x14ac:dyDescent="0.25">
      <c r="B879" s="29"/>
      <c r="C879" s="411" t="s">
        <v>75</v>
      </c>
      <c r="D879" s="346"/>
      <c r="E879" s="346"/>
      <c r="F879" s="346"/>
      <c r="G879" s="346"/>
      <c r="H879" s="107"/>
      <c r="I879" s="108"/>
      <c r="J879" s="108"/>
      <c r="K879" s="108"/>
      <c r="L879" s="108"/>
      <c r="M879" s="108"/>
      <c r="N879" s="108"/>
      <c r="O879" s="108"/>
      <c r="P879" s="108"/>
      <c r="Q879" s="108"/>
      <c r="R879" s="108"/>
      <c r="S879" s="108"/>
      <c r="T879" s="10">
        <f t="shared" si="1409"/>
        <v>0</v>
      </c>
      <c r="U879" s="5"/>
      <c r="X879" s="314"/>
      <c r="Y879" s="1"/>
      <c r="Z879" s="1"/>
      <c r="AA879" s="1"/>
      <c r="AB879" s="1"/>
      <c r="AC879" s="1"/>
      <c r="AD879" s="1"/>
      <c r="AE879" s="1"/>
      <c r="AF879" s="1"/>
      <c r="AG879" s="1"/>
      <c r="AH879" s="1"/>
      <c r="AI879" s="1"/>
      <c r="AJ879" s="1"/>
      <c r="AK879" s="1"/>
      <c r="AL879" s="1"/>
      <c r="AM879" s="1"/>
    </row>
    <row r="880" spans="2:39" x14ac:dyDescent="0.25">
      <c r="B880" s="29"/>
      <c r="C880" s="411" t="s">
        <v>76</v>
      </c>
      <c r="D880" s="346"/>
      <c r="E880" s="346"/>
      <c r="F880" s="346"/>
      <c r="G880" s="346"/>
      <c r="H880" s="107"/>
      <c r="I880" s="108"/>
      <c r="J880" s="108"/>
      <c r="K880" s="108"/>
      <c r="L880" s="108"/>
      <c r="M880" s="108"/>
      <c r="N880" s="108"/>
      <c r="O880" s="108"/>
      <c r="P880" s="108"/>
      <c r="Q880" s="108"/>
      <c r="R880" s="108"/>
      <c r="S880" s="108"/>
      <c r="T880" s="10">
        <f t="shared" si="1409"/>
        <v>0</v>
      </c>
      <c r="U880" s="5"/>
      <c r="X880" s="314"/>
      <c r="Y880" s="1"/>
      <c r="Z880" s="1"/>
      <c r="AA880" s="1"/>
      <c r="AB880" s="1"/>
      <c r="AC880" s="1"/>
      <c r="AD880" s="1"/>
      <c r="AE880" s="1"/>
      <c r="AF880" s="1"/>
      <c r="AG880" s="1"/>
      <c r="AH880" s="1"/>
      <c r="AI880" s="1"/>
      <c r="AJ880" s="1"/>
      <c r="AK880" s="1"/>
      <c r="AL880" s="1"/>
      <c r="AM880" s="1"/>
    </row>
    <row r="881" spans="2:39" x14ac:dyDescent="0.25">
      <c r="B881" s="29"/>
      <c r="C881" s="411" t="s">
        <v>77</v>
      </c>
      <c r="D881" s="346"/>
      <c r="E881" s="346"/>
      <c r="F881" s="346"/>
      <c r="G881" s="346"/>
      <c r="H881" s="107"/>
      <c r="I881" s="108"/>
      <c r="J881" s="108"/>
      <c r="K881" s="108"/>
      <c r="L881" s="108"/>
      <c r="M881" s="108"/>
      <c r="N881" s="108"/>
      <c r="O881" s="108"/>
      <c r="P881" s="108"/>
      <c r="Q881" s="108"/>
      <c r="R881" s="108"/>
      <c r="S881" s="108"/>
      <c r="T881" s="10">
        <f t="shared" si="1409"/>
        <v>0</v>
      </c>
      <c r="U881" s="5"/>
      <c r="X881" s="314"/>
      <c r="Y881" s="1"/>
      <c r="Z881" s="1"/>
      <c r="AA881" s="1"/>
      <c r="AB881" s="1"/>
      <c r="AC881" s="1"/>
      <c r="AD881" s="1"/>
      <c r="AE881" s="1"/>
      <c r="AF881" s="1"/>
      <c r="AG881" s="1"/>
      <c r="AH881" s="1"/>
      <c r="AI881" s="1"/>
      <c r="AJ881" s="1"/>
      <c r="AK881" s="1"/>
      <c r="AL881" s="1"/>
      <c r="AM881" s="1"/>
    </row>
    <row r="882" spans="2:39" x14ac:dyDescent="0.25">
      <c r="B882" s="29"/>
      <c r="C882" s="411" t="s">
        <v>78</v>
      </c>
      <c r="D882" s="346"/>
      <c r="E882" s="346"/>
      <c r="F882" s="346"/>
      <c r="G882" s="346"/>
      <c r="H882" s="107"/>
      <c r="I882" s="108"/>
      <c r="J882" s="108"/>
      <c r="K882" s="108"/>
      <c r="L882" s="108"/>
      <c r="M882" s="108"/>
      <c r="N882" s="108"/>
      <c r="O882" s="108"/>
      <c r="P882" s="108"/>
      <c r="Q882" s="108"/>
      <c r="R882" s="108"/>
      <c r="S882" s="108"/>
      <c r="T882" s="10">
        <f t="shared" si="1409"/>
        <v>0</v>
      </c>
      <c r="U882" s="5"/>
      <c r="X882" s="314"/>
      <c r="Y882" s="1"/>
      <c r="Z882" s="1"/>
      <c r="AA882" s="1"/>
      <c r="AB882" s="1"/>
      <c r="AC882" s="1"/>
      <c r="AD882" s="1"/>
      <c r="AE882" s="1"/>
      <c r="AF882" s="1"/>
      <c r="AG882" s="1"/>
      <c r="AH882" s="1"/>
      <c r="AI882" s="1"/>
      <c r="AJ882" s="1"/>
      <c r="AK882" s="1"/>
      <c r="AL882" s="1"/>
      <c r="AM882" s="1"/>
    </row>
    <row r="883" spans="2:39" x14ac:dyDescent="0.25">
      <c r="B883" s="29"/>
      <c r="C883" s="411" t="s">
        <v>79</v>
      </c>
      <c r="D883" s="346"/>
      <c r="E883" s="346"/>
      <c r="F883" s="346"/>
      <c r="G883" s="346"/>
      <c r="H883" s="107"/>
      <c r="I883" s="108"/>
      <c r="J883" s="108"/>
      <c r="K883" s="108"/>
      <c r="L883" s="108"/>
      <c r="M883" s="108"/>
      <c r="N883" s="108"/>
      <c r="O883" s="108"/>
      <c r="P883" s="108"/>
      <c r="Q883" s="108"/>
      <c r="R883" s="108"/>
      <c r="S883" s="108"/>
      <c r="T883" s="10">
        <f t="shared" si="1409"/>
        <v>0</v>
      </c>
      <c r="U883" s="5"/>
      <c r="X883" s="314"/>
      <c r="Y883" s="1"/>
      <c r="Z883" s="1"/>
      <c r="AA883" s="1"/>
      <c r="AB883" s="1"/>
      <c r="AC883" s="1"/>
      <c r="AD883" s="1"/>
      <c r="AE883" s="1"/>
      <c r="AF883" s="1"/>
      <c r="AG883" s="1"/>
      <c r="AH883" s="1"/>
      <c r="AI883" s="1"/>
      <c r="AJ883" s="1"/>
      <c r="AK883" s="1"/>
      <c r="AL883" s="1"/>
      <c r="AM883" s="1"/>
    </row>
    <row r="884" spans="2:39" x14ac:dyDescent="0.25">
      <c r="B884" s="29"/>
      <c r="C884" s="411" t="s">
        <v>80</v>
      </c>
      <c r="D884" s="346"/>
      <c r="E884" s="346"/>
      <c r="F884" s="346"/>
      <c r="G884" s="346"/>
      <c r="H884" s="107"/>
      <c r="I884" s="108"/>
      <c r="J884" s="108"/>
      <c r="K884" s="108"/>
      <c r="L884" s="108"/>
      <c r="M884" s="108"/>
      <c r="N884" s="108"/>
      <c r="O884" s="108"/>
      <c r="P884" s="108"/>
      <c r="Q884" s="108"/>
      <c r="R884" s="108"/>
      <c r="S884" s="108"/>
      <c r="T884" s="10">
        <f t="shared" si="1409"/>
        <v>0</v>
      </c>
      <c r="U884" s="5"/>
      <c r="X884" s="314"/>
      <c r="Y884" s="1"/>
      <c r="Z884" s="1"/>
      <c r="AA884" s="1"/>
      <c r="AB884" s="1"/>
      <c r="AC884" s="1"/>
      <c r="AD884" s="1"/>
      <c r="AE884" s="1"/>
      <c r="AF884" s="1"/>
      <c r="AG884" s="1"/>
      <c r="AH884" s="1"/>
      <c r="AI884" s="1"/>
      <c r="AJ884" s="1"/>
      <c r="AK884" s="1"/>
      <c r="AL884" s="1"/>
      <c r="AM884" s="1"/>
    </row>
    <row r="885" spans="2:39" x14ac:dyDescent="0.25">
      <c r="B885" s="29"/>
      <c r="C885" s="411" t="s">
        <v>81</v>
      </c>
      <c r="D885" s="346"/>
      <c r="E885" s="346"/>
      <c r="F885" s="346"/>
      <c r="G885" s="346"/>
      <c r="H885" s="107"/>
      <c r="I885" s="108"/>
      <c r="J885" s="108"/>
      <c r="K885" s="108"/>
      <c r="L885" s="108"/>
      <c r="M885" s="108"/>
      <c r="N885" s="108"/>
      <c r="O885" s="108"/>
      <c r="P885" s="108"/>
      <c r="Q885" s="108"/>
      <c r="R885" s="108"/>
      <c r="S885" s="108"/>
      <c r="T885" s="10">
        <f t="shared" si="1409"/>
        <v>0</v>
      </c>
      <c r="U885" s="5"/>
      <c r="X885" s="314"/>
      <c r="Y885" s="1"/>
      <c r="Z885" s="1"/>
      <c r="AA885" s="1"/>
      <c r="AB885" s="1"/>
      <c r="AC885" s="1"/>
      <c r="AD885" s="1"/>
      <c r="AE885" s="1"/>
      <c r="AF885" s="1"/>
      <c r="AG885" s="1"/>
      <c r="AH885" s="1"/>
      <c r="AI885" s="1"/>
      <c r="AJ885" s="1"/>
      <c r="AK885" s="1"/>
      <c r="AL885" s="1"/>
      <c r="AM885" s="1"/>
    </row>
    <row r="886" spans="2:39" x14ac:dyDescent="0.25">
      <c r="B886" s="29"/>
      <c r="C886" s="411" t="s">
        <v>82</v>
      </c>
      <c r="D886" s="346"/>
      <c r="E886" s="346"/>
      <c r="F886" s="346"/>
      <c r="G886" s="346"/>
      <c r="H886" s="107"/>
      <c r="I886" s="108"/>
      <c r="J886" s="108"/>
      <c r="K886" s="108"/>
      <c r="L886" s="108"/>
      <c r="M886" s="108"/>
      <c r="N886" s="108"/>
      <c r="O886" s="108"/>
      <c r="P886" s="108"/>
      <c r="Q886" s="108"/>
      <c r="R886" s="108"/>
      <c r="S886" s="108"/>
      <c r="T886" s="10">
        <f t="shared" si="1409"/>
        <v>0</v>
      </c>
      <c r="U886" s="5"/>
      <c r="X886" s="314"/>
      <c r="Y886" s="1"/>
      <c r="Z886" s="1"/>
      <c r="AA886" s="1"/>
      <c r="AB886" s="1"/>
      <c r="AC886" s="1"/>
      <c r="AD886" s="1"/>
      <c r="AE886" s="1"/>
      <c r="AF886" s="1"/>
      <c r="AG886" s="1"/>
      <c r="AH886" s="1"/>
      <c r="AI886" s="1"/>
      <c r="AJ886" s="1"/>
      <c r="AK886" s="1"/>
      <c r="AL886" s="1"/>
      <c r="AM886" s="1"/>
    </row>
    <row r="887" spans="2:39" x14ac:dyDescent="0.25">
      <c r="B887" s="29"/>
      <c r="H887" s="5"/>
      <c r="T887" s="5"/>
      <c r="U887" s="5"/>
      <c r="V887" s="326" t="s">
        <v>167</v>
      </c>
      <c r="X887" s="314"/>
      <c r="Y887" s="1"/>
      <c r="Z887" s="1"/>
      <c r="AA887" s="1"/>
      <c r="AB887" s="1"/>
      <c r="AC887" s="1"/>
      <c r="AD887" s="1"/>
      <c r="AE887" s="1"/>
      <c r="AF887" s="1"/>
      <c r="AG887" s="1"/>
      <c r="AH887" s="1"/>
      <c r="AI887" s="1"/>
      <c r="AJ887" s="1"/>
      <c r="AK887" s="1"/>
      <c r="AL887" s="1"/>
      <c r="AM887" s="1"/>
    </row>
    <row r="888" spans="2:39" x14ac:dyDescent="0.25">
      <c r="B888" s="29"/>
      <c r="G888" s="100" t="s">
        <v>105</v>
      </c>
      <c r="H888" s="10">
        <f>SUM(H875:H887)</f>
        <v>0</v>
      </c>
      <c r="I888" s="10">
        <f t="shared" ref="I888" si="1410">SUM(I875:I887)</f>
        <v>0</v>
      </c>
      <c r="J888" s="10">
        <f t="shared" ref="J888" si="1411">SUM(J875:J887)</f>
        <v>0</v>
      </c>
      <c r="K888" s="10">
        <f t="shared" ref="K888" si="1412">SUM(K875:K887)</f>
        <v>0</v>
      </c>
      <c r="L888" s="10">
        <f t="shared" ref="L888" si="1413">SUM(L875:L887)</f>
        <v>0</v>
      </c>
      <c r="M888" s="10">
        <f t="shared" ref="M888" si="1414">SUM(M875:M887)</f>
        <v>0</v>
      </c>
      <c r="N888" s="10">
        <f t="shared" ref="N888" si="1415">SUM(N875:N887)</f>
        <v>0</v>
      </c>
      <c r="O888" s="10">
        <f t="shared" ref="O888" si="1416">SUM(O875:O887)</f>
        <v>0</v>
      </c>
      <c r="P888" s="10">
        <f t="shared" ref="P888" si="1417">SUM(P875:P887)</f>
        <v>0</v>
      </c>
      <c r="Q888" s="10">
        <f t="shared" ref="Q888" si="1418">SUM(Q875:Q887)</f>
        <v>0</v>
      </c>
      <c r="R888" s="10">
        <f t="shared" ref="R888" si="1419">SUM(R875:R887)</f>
        <v>0</v>
      </c>
      <c r="S888" s="10">
        <f t="shared" ref="S888" si="1420">SUM(S875:S887)</f>
        <v>0</v>
      </c>
      <c r="T888" s="10">
        <f t="shared" ref="T888" si="1421">SUM(H888:S888)</f>
        <v>0</v>
      </c>
      <c r="U888" s="5"/>
      <c r="V888" s="327" t="s">
        <v>168</v>
      </c>
      <c r="X888" s="314"/>
      <c r="Y888" s="1"/>
      <c r="Z888" s="1"/>
      <c r="AA888" s="1"/>
      <c r="AB888" s="1"/>
      <c r="AC888" s="1"/>
      <c r="AD888" s="1"/>
      <c r="AE888" s="1"/>
      <c r="AF888" s="1"/>
      <c r="AG888" s="1"/>
      <c r="AH888" s="1"/>
      <c r="AI888" s="1"/>
      <c r="AJ888" s="1"/>
      <c r="AK888" s="1"/>
      <c r="AL888" s="1"/>
      <c r="AM888" s="1"/>
    </row>
    <row r="889" spans="2:39" x14ac:dyDescent="0.25">
      <c r="B889" s="29"/>
      <c r="G889" s="106" t="s">
        <v>112</v>
      </c>
      <c r="H889" s="10">
        <f>H888*$P$12</f>
        <v>0</v>
      </c>
      <c r="I889" s="10">
        <f t="shared" ref="I889" si="1422">I888*$P$12</f>
        <v>0</v>
      </c>
      <c r="J889" s="10">
        <f t="shared" ref="J889" si="1423">J888*$P$12</f>
        <v>0</v>
      </c>
      <c r="K889" s="10">
        <f t="shared" ref="K889" si="1424">K888*$P$12</f>
        <v>0</v>
      </c>
      <c r="L889" s="10">
        <f t="shared" ref="L889" si="1425">L888*$P$12</f>
        <v>0</v>
      </c>
      <c r="M889" s="10">
        <f t="shared" ref="M889" si="1426">M888*$P$12</f>
        <v>0</v>
      </c>
      <c r="N889" s="10">
        <f t="shared" ref="N889" si="1427">N888*$P$12</f>
        <v>0</v>
      </c>
      <c r="O889" s="10">
        <f t="shared" ref="O889" si="1428">O888*$P$12</f>
        <v>0</v>
      </c>
      <c r="P889" s="10">
        <f t="shared" ref="P889" si="1429">P888*$P$12</f>
        <v>0</v>
      </c>
      <c r="Q889" s="10">
        <f t="shared" ref="Q889" si="1430">Q888*$P$12</f>
        <v>0</v>
      </c>
      <c r="R889" s="10">
        <f t="shared" ref="R889" si="1431">R888*$P$12</f>
        <v>0</v>
      </c>
      <c r="S889" s="10">
        <f t="shared" ref="S889" si="1432">S888*$P$12</f>
        <v>0</v>
      </c>
      <c r="T889" s="10">
        <f>SUM(H889:S889)</f>
        <v>0</v>
      </c>
      <c r="U889" s="5"/>
      <c r="V889" s="21">
        <f>'C Staff Rates &amp; Roles'!$L$17</f>
        <v>1800</v>
      </c>
      <c r="X889" s="314"/>
      <c r="Y889" s="1"/>
      <c r="Z889" s="1"/>
      <c r="AA889" s="1"/>
      <c r="AB889" s="1"/>
      <c r="AC889" s="1"/>
      <c r="AD889" s="1"/>
      <c r="AE889" s="1"/>
      <c r="AF889" s="1"/>
      <c r="AG889" s="1"/>
      <c r="AH889" s="1"/>
      <c r="AI889" s="1"/>
      <c r="AJ889" s="1"/>
      <c r="AK889" s="1"/>
      <c r="AL889" s="1"/>
      <c r="AM889" s="1"/>
    </row>
    <row r="890" spans="2:39" x14ac:dyDescent="0.25">
      <c r="B890" s="29"/>
      <c r="G890" s="100" t="s">
        <v>111</v>
      </c>
      <c r="H890" s="10">
        <f>H888*$Q$12</f>
        <v>0</v>
      </c>
      <c r="I890" s="10">
        <f t="shared" ref="I890:S890" si="1433">I888*$Q$12</f>
        <v>0</v>
      </c>
      <c r="J890" s="10">
        <f t="shared" si="1433"/>
        <v>0</v>
      </c>
      <c r="K890" s="10">
        <f t="shared" si="1433"/>
        <v>0</v>
      </c>
      <c r="L890" s="10">
        <f t="shared" si="1433"/>
        <v>0</v>
      </c>
      <c r="M890" s="10">
        <f t="shared" si="1433"/>
        <v>0</v>
      </c>
      <c r="N890" s="10">
        <f t="shared" si="1433"/>
        <v>0</v>
      </c>
      <c r="O890" s="10">
        <f t="shared" si="1433"/>
        <v>0</v>
      </c>
      <c r="P890" s="10">
        <f t="shared" si="1433"/>
        <v>0</v>
      </c>
      <c r="Q890" s="10">
        <f t="shared" si="1433"/>
        <v>0</v>
      </c>
      <c r="R890" s="10">
        <f t="shared" si="1433"/>
        <v>0</v>
      </c>
      <c r="S890" s="10">
        <f t="shared" si="1433"/>
        <v>0</v>
      </c>
      <c r="T890" s="10">
        <f>SUM(H890:S890)</f>
        <v>0</v>
      </c>
      <c r="U890" s="5"/>
      <c r="X890" s="314"/>
      <c r="Y890" s="1"/>
      <c r="Z890" s="1"/>
      <c r="AA890" s="1"/>
      <c r="AB890" s="1"/>
      <c r="AC890" s="1"/>
      <c r="AD890" s="1"/>
      <c r="AE890" s="1"/>
      <c r="AF890" s="1"/>
      <c r="AG890" s="1"/>
      <c r="AH890" s="1"/>
      <c r="AI890" s="1"/>
      <c r="AJ890" s="1"/>
      <c r="AK890" s="1"/>
      <c r="AL890" s="1"/>
      <c r="AM890" s="1"/>
    </row>
    <row r="891" spans="2:39" x14ac:dyDescent="0.25">
      <c r="B891" s="29"/>
      <c r="G891" s="100" t="s">
        <v>122</v>
      </c>
      <c r="H891" s="10">
        <f>SUM(H888:H890)</f>
        <v>0</v>
      </c>
      <c r="I891" s="10">
        <f t="shared" ref="I891" si="1434">SUM(I888:I890)</f>
        <v>0</v>
      </c>
      <c r="J891" s="10">
        <f t="shared" ref="J891" si="1435">SUM(J888:J890)</f>
        <v>0</v>
      </c>
      <c r="K891" s="10">
        <f t="shared" ref="K891" si="1436">SUM(K888:K890)</f>
        <v>0</v>
      </c>
      <c r="L891" s="10">
        <f t="shared" ref="L891" si="1437">SUM(L888:L890)</f>
        <v>0</v>
      </c>
      <c r="M891" s="10">
        <f t="shared" ref="M891" si="1438">SUM(M888:M890)</f>
        <v>0</v>
      </c>
      <c r="N891" s="10">
        <f t="shared" ref="N891" si="1439">SUM(N888:N890)</f>
        <v>0</v>
      </c>
      <c r="O891" s="10">
        <f t="shared" ref="O891" si="1440">SUM(O888:O890)</f>
        <v>0</v>
      </c>
      <c r="P891" s="10">
        <f t="shared" ref="P891" si="1441">SUM(P888:P890)</f>
        <v>0</v>
      </c>
      <c r="Q891" s="10">
        <f t="shared" ref="Q891" si="1442">SUM(Q888:Q890)</f>
        <v>0</v>
      </c>
      <c r="R891" s="10">
        <f t="shared" ref="R891" si="1443">SUM(R888:R890)</f>
        <v>0</v>
      </c>
      <c r="S891" s="10">
        <f t="shared" ref="S891" si="1444">SUM(S888:S890)</f>
        <v>0</v>
      </c>
      <c r="T891" s="104">
        <f>SUM(T888:T890)</f>
        <v>0</v>
      </c>
      <c r="U891" s="105"/>
      <c r="V891" s="141">
        <f>T891/V889</f>
        <v>0</v>
      </c>
      <c r="X891" s="314"/>
      <c r="Y891" s="1"/>
      <c r="Z891" s="1"/>
      <c r="AA891" s="1"/>
      <c r="AB891" s="1"/>
      <c r="AC891" s="1"/>
      <c r="AD891" s="1"/>
      <c r="AE891" s="1"/>
      <c r="AF891" s="1"/>
      <c r="AG891" s="1"/>
      <c r="AH891" s="1"/>
      <c r="AI891" s="1"/>
      <c r="AJ891" s="1"/>
      <c r="AK891" s="1"/>
      <c r="AL891" s="1"/>
      <c r="AM891" s="1"/>
    </row>
    <row r="892" spans="2:39" x14ac:dyDescent="0.25">
      <c r="B892" s="29"/>
      <c r="X892" s="314"/>
      <c r="Y892" s="1"/>
      <c r="Z892" s="1"/>
      <c r="AA892" s="1"/>
      <c r="AB892" s="1"/>
      <c r="AC892" s="1"/>
      <c r="AD892" s="1"/>
      <c r="AE892" s="1"/>
      <c r="AF892" s="1"/>
      <c r="AG892" s="1"/>
      <c r="AH892" s="1"/>
      <c r="AI892" s="1"/>
      <c r="AJ892" s="1"/>
      <c r="AK892" s="1"/>
      <c r="AL892" s="1"/>
      <c r="AM892" s="1"/>
    </row>
    <row r="893" spans="2:39" ht="18.75" x14ac:dyDescent="0.3">
      <c r="B893" s="29"/>
      <c r="E893" s="23" t="s">
        <v>49</v>
      </c>
      <c r="G893" s="101" t="s">
        <v>130</v>
      </c>
      <c r="I893" s="94" t="s">
        <v>109</v>
      </c>
      <c r="J893" s="121">
        <f>$O$12</f>
        <v>15</v>
      </c>
      <c r="K893" s="94"/>
      <c r="M893" s="94" t="s">
        <v>95</v>
      </c>
      <c r="N893" s="20">
        <f>$P$12</f>
        <v>2</v>
      </c>
      <c r="P893" t="s">
        <v>110</v>
      </c>
      <c r="R893" s="121">
        <f>$Q$12</f>
        <v>0</v>
      </c>
      <c r="X893" s="314"/>
      <c r="Y893" s="1"/>
      <c r="Z893" s="1"/>
      <c r="AA893" s="1"/>
      <c r="AB893" s="1"/>
      <c r="AC893" s="1"/>
      <c r="AD893" s="1"/>
      <c r="AE893" s="1"/>
      <c r="AF893" s="1"/>
      <c r="AG893" s="1"/>
      <c r="AH893" s="1"/>
      <c r="AI893" s="1"/>
      <c r="AJ893" s="1"/>
      <c r="AK893" s="1"/>
      <c r="AL893" s="1"/>
      <c r="AM893" s="1"/>
    </row>
    <row r="894" spans="2:39" x14ac:dyDescent="0.25">
      <c r="B894" s="29"/>
      <c r="C894" s="353" t="s">
        <v>123</v>
      </c>
      <c r="D894" s="362"/>
      <c r="E894" s="362"/>
      <c r="F894" s="362"/>
      <c r="G894" s="362"/>
      <c r="H894" s="109" t="s">
        <v>91</v>
      </c>
      <c r="I894" s="109" t="s">
        <v>92</v>
      </c>
      <c r="J894" s="109" t="s">
        <v>93</v>
      </c>
      <c r="K894" s="109" t="s">
        <v>94</v>
      </c>
      <c r="L894" s="109" t="s">
        <v>83</v>
      </c>
      <c r="M894" s="109" t="s">
        <v>84</v>
      </c>
      <c r="N894" s="109" t="s">
        <v>85</v>
      </c>
      <c r="O894" s="109" t="s">
        <v>86</v>
      </c>
      <c r="P894" s="109" t="s">
        <v>87</v>
      </c>
      <c r="Q894" s="109" t="s">
        <v>88</v>
      </c>
      <c r="R894" s="109" t="s">
        <v>89</v>
      </c>
      <c r="S894" s="109" t="s">
        <v>90</v>
      </c>
      <c r="T894" s="109" t="s">
        <v>3</v>
      </c>
      <c r="U894" s="136"/>
      <c r="X894" s="314"/>
      <c r="Y894" s="1"/>
      <c r="Z894" s="1"/>
      <c r="AA894" s="1"/>
      <c r="AB894" s="1"/>
      <c r="AC894" s="1"/>
      <c r="AD894" s="1"/>
      <c r="AE894" s="1"/>
      <c r="AF894" s="1"/>
      <c r="AG894" s="1"/>
      <c r="AH894" s="1"/>
      <c r="AI894" s="1"/>
      <c r="AJ894" s="1"/>
      <c r="AK894" s="1"/>
      <c r="AL894" s="1"/>
      <c r="AM894" s="1"/>
    </row>
    <row r="895" spans="2:39" x14ac:dyDescent="0.25">
      <c r="B895" s="29"/>
      <c r="C895" s="411" t="s">
        <v>71</v>
      </c>
      <c r="D895" s="346"/>
      <c r="E895" s="346"/>
      <c r="F895" s="346"/>
      <c r="G895" s="346"/>
      <c r="H895" s="107"/>
      <c r="I895" s="108"/>
      <c r="J895" s="108"/>
      <c r="K895" s="108"/>
      <c r="L895" s="108"/>
      <c r="M895" s="108"/>
      <c r="N895" s="108"/>
      <c r="O895" s="108"/>
      <c r="P895" s="108"/>
      <c r="Q895" s="108"/>
      <c r="R895" s="108"/>
      <c r="S895" s="108"/>
      <c r="T895" s="10">
        <f t="shared" ref="T895:T906" si="1445">SUM(H895:S895)</f>
        <v>0</v>
      </c>
      <c r="U895" s="5"/>
      <c r="X895" s="314"/>
      <c r="Y895" s="1"/>
      <c r="Z895" s="1"/>
      <c r="AA895" s="1"/>
      <c r="AB895" s="1"/>
      <c r="AC895" s="1"/>
      <c r="AD895" s="1"/>
      <c r="AE895" s="1"/>
      <c r="AF895" s="1"/>
      <c r="AG895" s="1"/>
      <c r="AH895" s="1"/>
      <c r="AI895" s="1"/>
      <c r="AJ895" s="1"/>
      <c r="AK895" s="1"/>
      <c r="AL895" s="1"/>
      <c r="AM895" s="1"/>
    </row>
    <row r="896" spans="2:39" x14ac:dyDescent="0.25">
      <c r="B896" s="29"/>
      <c r="C896" s="411" t="s">
        <v>72</v>
      </c>
      <c r="D896" s="346"/>
      <c r="E896" s="346"/>
      <c r="F896" s="346"/>
      <c r="G896" s="346"/>
      <c r="H896" s="107"/>
      <c r="I896" s="108"/>
      <c r="J896" s="108"/>
      <c r="K896" s="108"/>
      <c r="L896" s="108"/>
      <c r="M896" s="108"/>
      <c r="N896" s="108"/>
      <c r="O896" s="108"/>
      <c r="P896" s="108"/>
      <c r="Q896" s="108"/>
      <c r="R896" s="108"/>
      <c r="S896" s="108"/>
      <c r="T896" s="10">
        <f t="shared" si="1445"/>
        <v>0</v>
      </c>
      <c r="U896" s="5"/>
      <c r="X896" s="314"/>
      <c r="Y896" s="1"/>
      <c r="Z896" s="1"/>
      <c r="AA896" s="1"/>
      <c r="AB896" s="1"/>
      <c r="AC896" s="1"/>
      <c r="AD896" s="1"/>
      <c r="AE896" s="1"/>
      <c r="AF896" s="1"/>
      <c r="AG896" s="1"/>
      <c r="AH896" s="1"/>
      <c r="AI896" s="1"/>
      <c r="AJ896" s="1"/>
      <c r="AK896" s="1"/>
      <c r="AL896" s="1"/>
      <c r="AM896" s="1"/>
    </row>
    <row r="897" spans="2:39" x14ac:dyDescent="0.25">
      <c r="B897" s="29"/>
      <c r="C897" s="411" t="s">
        <v>73</v>
      </c>
      <c r="D897" s="346"/>
      <c r="E897" s="346"/>
      <c r="F897" s="346"/>
      <c r="G897" s="346"/>
      <c r="H897" s="107"/>
      <c r="I897" s="108"/>
      <c r="J897" s="108"/>
      <c r="K897" s="108"/>
      <c r="L897" s="108"/>
      <c r="M897" s="108"/>
      <c r="N897" s="108"/>
      <c r="O897" s="108"/>
      <c r="P897" s="108"/>
      <c r="Q897" s="108"/>
      <c r="R897" s="108"/>
      <c r="S897" s="108"/>
      <c r="T897" s="10">
        <f t="shared" si="1445"/>
        <v>0</v>
      </c>
      <c r="U897" s="5"/>
      <c r="X897" s="314"/>
      <c r="Y897" s="1"/>
      <c r="Z897" s="1"/>
      <c r="AA897" s="1"/>
      <c r="AB897" s="1"/>
      <c r="AC897" s="1"/>
      <c r="AD897" s="1"/>
      <c r="AE897" s="1"/>
      <c r="AF897" s="1"/>
      <c r="AG897" s="1"/>
      <c r="AH897" s="1"/>
      <c r="AI897" s="1"/>
      <c r="AJ897" s="1"/>
      <c r="AK897" s="1"/>
      <c r="AL897" s="1"/>
      <c r="AM897" s="1"/>
    </row>
    <row r="898" spans="2:39" x14ac:dyDescent="0.25">
      <c r="B898" s="29"/>
      <c r="C898" s="411" t="s">
        <v>74</v>
      </c>
      <c r="D898" s="346"/>
      <c r="E898" s="346"/>
      <c r="F898" s="346"/>
      <c r="G898" s="346"/>
      <c r="H898" s="107"/>
      <c r="I898" s="108"/>
      <c r="J898" s="108"/>
      <c r="K898" s="108"/>
      <c r="L898" s="108"/>
      <c r="M898" s="108"/>
      <c r="N898" s="108"/>
      <c r="O898" s="108"/>
      <c r="P898" s="108"/>
      <c r="Q898" s="108"/>
      <c r="R898" s="108"/>
      <c r="S898" s="108"/>
      <c r="T898" s="10">
        <f t="shared" si="1445"/>
        <v>0</v>
      </c>
      <c r="U898" s="5"/>
      <c r="X898" s="314"/>
      <c r="Y898" s="1"/>
      <c r="Z898" s="1"/>
      <c r="AA898" s="1"/>
      <c r="AB898" s="1"/>
      <c r="AC898" s="1"/>
      <c r="AD898" s="1"/>
      <c r="AE898" s="1"/>
      <c r="AF898" s="1"/>
      <c r="AG898" s="1"/>
      <c r="AH898" s="1"/>
      <c r="AI898" s="1"/>
      <c r="AJ898" s="1"/>
      <c r="AK898" s="1"/>
      <c r="AL898" s="1"/>
      <c r="AM898" s="1"/>
    </row>
    <row r="899" spans="2:39" x14ac:dyDescent="0.25">
      <c r="B899" s="29"/>
      <c r="C899" s="411" t="s">
        <v>75</v>
      </c>
      <c r="D899" s="346"/>
      <c r="E899" s="346"/>
      <c r="F899" s="346"/>
      <c r="G899" s="346"/>
      <c r="H899" s="107"/>
      <c r="I899" s="108"/>
      <c r="J899" s="108"/>
      <c r="K899" s="108"/>
      <c r="L899" s="108"/>
      <c r="M899" s="108"/>
      <c r="N899" s="108"/>
      <c r="O899" s="108"/>
      <c r="P899" s="108"/>
      <c r="Q899" s="108"/>
      <c r="R899" s="108"/>
      <c r="S899" s="108"/>
      <c r="T899" s="10">
        <f t="shared" si="1445"/>
        <v>0</v>
      </c>
      <c r="U899" s="5"/>
      <c r="X899" s="314"/>
      <c r="Y899" s="1"/>
      <c r="Z899" s="1"/>
      <c r="AA899" s="1"/>
      <c r="AB899" s="1"/>
      <c r="AC899" s="1"/>
      <c r="AD899" s="1"/>
      <c r="AE899" s="1"/>
      <c r="AF899" s="1"/>
      <c r="AG899" s="1"/>
      <c r="AH899" s="1"/>
      <c r="AI899" s="1"/>
      <c r="AJ899" s="1"/>
      <c r="AK899" s="1"/>
      <c r="AL899" s="1"/>
      <c r="AM899" s="1"/>
    </row>
    <row r="900" spans="2:39" x14ac:dyDescent="0.25">
      <c r="B900" s="29"/>
      <c r="C900" s="411" t="s">
        <v>76</v>
      </c>
      <c r="D900" s="346"/>
      <c r="E900" s="346"/>
      <c r="F900" s="346"/>
      <c r="G900" s="346"/>
      <c r="H900" s="107"/>
      <c r="I900" s="108"/>
      <c r="J900" s="108"/>
      <c r="K900" s="108"/>
      <c r="L900" s="108"/>
      <c r="M900" s="108"/>
      <c r="N900" s="108"/>
      <c r="O900" s="108"/>
      <c r="P900" s="108"/>
      <c r="Q900" s="108"/>
      <c r="R900" s="108"/>
      <c r="S900" s="108"/>
      <c r="T900" s="10">
        <f t="shared" si="1445"/>
        <v>0</v>
      </c>
      <c r="U900" s="5"/>
      <c r="X900" s="314"/>
      <c r="Y900" s="1"/>
      <c r="Z900" s="1"/>
      <c r="AA900" s="1"/>
      <c r="AB900" s="1"/>
      <c r="AC900" s="1"/>
      <c r="AD900" s="1"/>
      <c r="AE900" s="1"/>
      <c r="AF900" s="1"/>
      <c r="AG900" s="1"/>
      <c r="AH900" s="1"/>
      <c r="AI900" s="1"/>
      <c r="AJ900" s="1"/>
      <c r="AK900" s="1"/>
      <c r="AL900" s="1"/>
      <c r="AM900" s="1"/>
    </row>
    <row r="901" spans="2:39" x14ac:dyDescent="0.25">
      <c r="B901" s="29"/>
      <c r="C901" s="411" t="s">
        <v>77</v>
      </c>
      <c r="D901" s="346"/>
      <c r="E901" s="346"/>
      <c r="F901" s="346"/>
      <c r="G901" s="346"/>
      <c r="H901" s="107"/>
      <c r="I901" s="108"/>
      <c r="J901" s="108"/>
      <c r="K901" s="108"/>
      <c r="L901" s="108"/>
      <c r="M901" s="108"/>
      <c r="N901" s="108"/>
      <c r="O901" s="108"/>
      <c r="P901" s="108"/>
      <c r="Q901" s="108"/>
      <c r="R901" s="108"/>
      <c r="S901" s="108"/>
      <c r="T901" s="10">
        <f t="shared" si="1445"/>
        <v>0</v>
      </c>
      <c r="U901" s="5"/>
      <c r="X901" s="314"/>
      <c r="Y901" s="1"/>
      <c r="Z901" s="1"/>
      <c r="AA901" s="1"/>
      <c r="AB901" s="1"/>
      <c r="AC901" s="1"/>
      <c r="AD901" s="1"/>
      <c r="AE901" s="1"/>
      <c r="AF901" s="1"/>
      <c r="AG901" s="1"/>
      <c r="AH901" s="1"/>
      <c r="AI901" s="1"/>
      <c r="AJ901" s="1"/>
      <c r="AK901" s="1"/>
      <c r="AL901" s="1"/>
      <c r="AM901" s="1"/>
    </row>
    <row r="902" spans="2:39" x14ac:dyDescent="0.25">
      <c r="B902" s="29"/>
      <c r="C902" s="411" t="s">
        <v>78</v>
      </c>
      <c r="D902" s="346"/>
      <c r="E902" s="346"/>
      <c r="F902" s="346"/>
      <c r="G902" s="346"/>
      <c r="H902" s="107"/>
      <c r="I902" s="108"/>
      <c r="J902" s="108"/>
      <c r="K902" s="108"/>
      <c r="L902" s="108"/>
      <c r="M902" s="108"/>
      <c r="N902" s="108"/>
      <c r="O902" s="108"/>
      <c r="P902" s="108"/>
      <c r="Q902" s="108"/>
      <c r="R902" s="108"/>
      <c r="S902" s="108"/>
      <c r="T902" s="10">
        <f t="shared" si="1445"/>
        <v>0</v>
      </c>
      <c r="U902" s="5"/>
      <c r="X902" s="314"/>
      <c r="Y902" s="1"/>
      <c r="Z902" s="1"/>
      <c r="AA902" s="1"/>
      <c r="AB902" s="1"/>
      <c r="AC902" s="1"/>
      <c r="AD902" s="1"/>
      <c r="AE902" s="1"/>
      <c r="AF902" s="1"/>
      <c r="AG902" s="1"/>
      <c r="AH902" s="1"/>
      <c r="AI902" s="1"/>
      <c r="AJ902" s="1"/>
      <c r="AK902" s="1"/>
      <c r="AL902" s="1"/>
      <c r="AM902" s="1"/>
    </row>
    <row r="903" spans="2:39" x14ac:dyDescent="0.25">
      <c r="B903" s="29"/>
      <c r="C903" s="411" t="s">
        <v>79</v>
      </c>
      <c r="D903" s="346"/>
      <c r="E903" s="346"/>
      <c r="F903" s="346"/>
      <c r="G903" s="346"/>
      <c r="H903" s="107"/>
      <c r="I903" s="108"/>
      <c r="J903" s="108"/>
      <c r="K903" s="108"/>
      <c r="L903" s="108"/>
      <c r="M903" s="108"/>
      <c r="N903" s="108"/>
      <c r="O903" s="108"/>
      <c r="P903" s="108"/>
      <c r="Q903" s="108"/>
      <c r="R903" s="108"/>
      <c r="S903" s="108"/>
      <c r="T903" s="10">
        <f t="shared" si="1445"/>
        <v>0</v>
      </c>
      <c r="U903" s="5"/>
      <c r="X903" s="314"/>
      <c r="Y903" s="1"/>
      <c r="Z903" s="1"/>
      <c r="AA903" s="1"/>
      <c r="AB903" s="1"/>
      <c r="AC903" s="1"/>
      <c r="AD903" s="1"/>
      <c r="AE903" s="1"/>
      <c r="AF903" s="1"/>
      <c r="AG903" s="1"/>
      <c r="AH903" s="1"/>
      <c r="AI903" s="1"/>
      <c r="AJ903" s="1"/>
      <c r="AK903" s="1"/>
      <c r="AL903" s="1"/>
      <c r="AM903" s="1"/>
    </row>
    <row r="904" spans="2:39" x14ac:dyDescent="0.25">
      <c r="B904" s="29"/>
      <c r="C904" s="411" t="s">
        <v>80</v>
      </c>
      <c r="D904" s="346"/>
      <c r="E904" s="346"/>
      <c r="F904" s="346"/>
      <c r="G904" s="346"/>
      <c r="H904" s="107"/>
      <c r="I904" s="108"/>
      <c r="J904" s="108"/>
      <c r="K904" s="108"/>
      <c r="L904" s="108"/>
      <c r="M904" s="108"/>
      <c r="N904" s="108"/>
      <c r="O904" s="108"/>
      <c r="P904" s="108"/>
      <c r="Q904" s="108"/>
      <c r="R904" s="108"/>
      <c r="S904" s="108"/>
      <c r="T904" s="10">
        <f t="shared" si="1445"/>
        <v>0</v>
      </c>
      <c r="U904" s="5"/>
      <c r="X904" s="314"/>
      <c r="Y904" s="1"/>
      <c r="Z904" s="1"/>
      <c r="AA904" s="1"/>
      <c r="AB904" s="1"/>
      <c r="AC904" s="1"/>
      <c r="AD904" s="1"/>
      <c r="AE904" s="1"/>
      <c r="AF904" s="1"/>
      <c r="AG904" s="1"/>
      <c r="AH904" s="1"/>
      <c r="AI904" s="1"/>
      <c r="AJ904" s="1"/>
      <c r="AK904" s="1"/>
      <c r="AL904" s="1"/>
      <c r="AM904" s="1"/>
    </row>
    <row r="905" spans="2:39" x14ac:dyDescent="0.25">
      <c r="B905" s="29"/>
      <c r="C905" s="411" t="s">
        <v>81</v>
      </c>
      <c r="D905" s="346"/>
      <c r="E905" s="346"/>
      <c r="F905" s="346"/>
      <c r="G905" s="346"/>
      <c r="H905" s="107"/>
      <c r="I905" s="108"/>
      <c r="J905" s="108"/>
      <c r="K905" s="108"/>
      <c r="L905" s="108"/>
      <c r="M905" s="108"/>
      <c r="N905" s="108"/>
      <c r="O905" s="108"/>
      <c r="P905" s="108"/>
      <c r="Q905" s="108"/>
      <c r="R905" s="108"/>
      <c r="S905" s="108"/>
      <c r="T905" s="10">
        <f t="shared" si="1445"/>
        <v>0</v>
      </c>
      <c r="U905" s="5"/>
      <c r="X905" s="314"/>
      <c r="Y905" s="1"/>
      <c r="Z905" s="1"/>
      <c r="AA905" s="1"/>
      <c r="AB905" s="1"/>
      <c r="AC905" s="1"/>
      <c r="AD905" s="1"/>
      <c r="AE905" s="1"/>
      <c r="AF905" s="1"/>
      <c r="AG905" s="1"/>
      <c r="AH905" s="1"/>
      <c r="AI905" s="1"/>
      <c r="AJ905" s="1"/>
      <c r="AK905" s="1"/>
      <c r="AL905" s="1"/>
      <c r="AM905" s="1"/>
    </row>
    <row r="906" spans="2:39" x14ac:dyDescent="0.25">
      <c r="B906" s="29"/>
      <c r="C906" s="411" t="s">
        <v>82</v>
      </c>
      <c r="D906" s="346"/>
      <c r="E906" s="346"/>
      <c r="F906" s="346"/>
      <c r="G906" s="346"/>
      <c r="H906" s="107"/>
      <c r="I906" s="108"/>
      <c r="J906" s="108"/>
      <c r="K906" s="108"/>
      <c r="L906" s="108"/>
      <c r="M906" s="108"/>
      <c r="N906" s="108"/>
      <c r="O906" s="108"/>
      <c r="P906" s="108"/>
      <c r="Q906" s="108"/>
      <c r="R906" s="108"/>
      <c r="S906" s="108"/>
      <c r="T906" s="10">
        <f t="shared" si="1445"/>
        <v>0</v>
      </c>
      <c r="U906" s="5"/>
      <c r="X906" s="314"/>
      <c r="Y906" s="1"/>
      <c r="Z906" s="1"/>
      <c r="AA906" s="1"/>
      <c r="AB906" s="1"/>
      <c r="AC906" s="1"/>
      <c r="AD906" s="1"/>
      <c r="AE906" s="1"/>
      <c r="AF906" s="1"/>
      <c r="AG906" s="1"/>
      <c r="AH906" s="1"/>
      <c r="AI906" s="1"/>
      <c r="AJ906" s="1"/>
      <c r="AK906" s="1"/>
      <c r="AL906" s="1"/>
      <c r="AM906" s="1"/>
    </row>
    <row r="907" spans="2:39" x14ac:dyDescent="0.25">
      <c r="B907" s="29"/>
      <c r="H907" s="5"/>
      <c r="T907" s="5"/>
      <c r="U907" s="5"/>
      <c r="V907" s="326" t="s">
        <v>167</v>
      </c>
      <c r="X907" s="314"/>
      <c r="Y907" s="1"/>
      <c r="Z907" s="1"/>
      <c r="AA907" s="1"/>
      <c r="AB907" s="1"/>
      <c r="AC907" s="1"/>
      <c r="AD907" s="1"/>
      <c r="AE907" s="1"/>
      <c r="AF907" s="1"/>
      <c r="AG907" s="1"/>
      <c r="AH907" s="1"/>
      <c r="AI907" s="1"/>
      <c r="AJ907" s="1"/>
      <c r="AK907" s="1"/>
      <c r="AL907" s="1"/>
      <c r="AM907" s="1"/>
    </row>
    <row r="908" spans="2:39" x14ac:dyDescent="0.25">
      <c r="B908" s="29"/>
      <c r="G908" s="100" t="s">
        <v>105</v>
      </c>
      <c r="H908" s="10">
        <f>SUM(H895:H907)</f>
        <v>0</v>
      </c>
      <c r="I908" s="10">
        <f t="shared" ref="I908" si="1446">SUM(I895:I907)</f>
        <v>0</v>
      </c>
      <c r="J908" s="10">
        <f t="shared" ref="J908" si="1447">SUM(J895:J907)</f>
        <v>0</v>
      </c>
      <c r="K908" s="10">
        <f t="shared" ref="K908" si="1448">SUM(K895:K907)</f>
        <v>0</v>
      </c>
      <c r="L908" s="10">
        <f t="shared" ref="L908" si="1449">SUM(L895:L907)</f>
        <v>0</v>
      </c>
      <c r="M908" s="10">
        <f t="shared" ref="M908" si="1450">SUM(M895:M907)</f>
        <v>0</v>
      </c>
      <c r="N908" s="10">
        <f t="shared" ref="N908" si="1451">SUM(N895:N907)</f>
        <v>0</v>
      </c>
      <c r="O908" s="10">
        <f t="shared" ref="O908" si="1452">SUM(O895:O907)</f>
        <v>0</v>
      </c>
      <c r="P908" s="10">
        <f t="shared" ref="P908" si="1453">SUM(P895:P907)</f>
        <v>0</v>
      </c>
      <c r="Q908" s="10">
        <f t="shared" ref="Q908" si="1454">SUM(Q895:Q907)</f>
        <v>0</v>
      </c>
      <c r="R908" s="10">
        <f t="shared" ref="R908" si="1455">SUM(R895:R907)</f>
        <v>0</v>
      </c>
      <c r="S908" s="10">
        <f t="shared" ref="S908" si="1456">SUM(S895:S907)</f>
        <v>0</v>
      </c>
      <c r="T908" s="10">
        <f t="shared" ref="T908" si="1457">SUM(H908:S908)</f>
        <v>0</v>
      </c>
      <c r="U908" s="5"/>
      <c r="V908" s="327" t="s">
        <v>168</v>
      </c>
      <c r="X908" s="314"/>
      <c r="Y908" s="1"/>
      <c r="Z908" s="1"/>
      <c r="AA908" s="1"/>
      <c r="AB908" s="1"/>
      <c r="AC908" s="1"/>
      <c r="AD908" s="1"/>
      <c r="AE908" s="1"/>
      <c r="AF908" s="1"/>
      <c r="AG908" s="1"/>
      <c r="AH908" s="1"/>
      <c r="AI908" s="1"/>
      <c r="AJ908" s="1"/>
      <c r="AK908" s="1"/>
      <c r="AL908" s="1"/>
      <c r="AM908" s="1"/>
    </row>
    <row r="909" spans="2:39" x14ac:dyDescent="0.25">
      <c r="B909" s="29"/>
      <c r="G909" s="106" t="s">
        <v>112</v>
      </c>
      <c r="H909" s="10">
        <f>H908*$P$12</f>
        <v>0</v>
      </c>
      <c r="I909" s="10">
        <f t="shared" ref="I909" si="1458">I908*$P$12</f>
        <v>0</v>
      </c>
      <c r="J909" s="10">
        <f t="shared" ref="J909" si="1459">J908*$P$12</f>
        <v>0</v>
      </c>
      <c r="K909" s="10">
        <f t="shared" ref="K909" si="1460">K908*$P$12</f>
        <v>0</v>
      </c>
      <c r="L909" s="10">
        <f t="shared" ref="L909" si="1461">L908*$P$12</f>
        <v>0</v>
      </c>
      <c r="M909" s="10">
        <f t="shared" ref="M909" si="1462">M908*$P$12</f>
        <v>0</v>
      </c>
      <c r="N909" s="10">
        <f t="shared" ref="N909" si="1463">N908*$P$12</f>
        <v>0</v>
      </c>
      <c r="O909" s="10">
        <f t="shared" ref="O909" si="1464">O908*$P$12</f>
        <v>0</v>
      </c>
      <c r="P909" s="10">
        <f t="shared" ref="P909" si="1465">P908*$P$12</f>
        <v>0</v>
      </c>
      <c r="Q909" s="10">
        <f t="shared" ref="Q909" si="1466">Q908*$P$12</f>
        <v>0</v>
      </c>
      <c r="R909" s="10">
        <f t="shared" ref="R909" si="1467">R908*$P$12</f>
        <v>0</v>
      </c>
      <c r="S909" s="10">
        <f t="shared" ref="S909" si="1468">S908*$P$12</f>
        <v>0</v>
      </c>
      <c r="T909" s="10">
        <f>SUM(H909:S909)</f>
        <v>0</v>
      </c>
      <c r="U909" s="5"/>
      <c r="V909" s="21">
        <f>'C Staff Rates &amp; Roles'!$L$17</f>
        <v>1800</v>
      </c>
      <c r="X909" s="314"/>
      <c r="Y909" s="1"/>
      <c r="Z909" s="1"/>
      <c r="AA909" s="1"/>
      <c r="AB909" s="1"/>
      <c r="AC909" s="1"/>
      <c r="AD909" s="1"/>
      <c r="AE909" s="1"/>
      <c r="AF909" s="1"/>
      <c r="AG909" s="1"/>
      <c r="AH909" s="1"/>
      <c r="AI909" s="1"/>
      <c r="AJ909" s="1"/>
      <c r="AK909" s="1"/>
      <c r="AL909" s="1"/>
      <c r="AM909" s="1"/>
    </row>
    <row r="910" spans="2:39" x14ac:dyDescent="0.25">
      <c r="B910" s="29"/>
      <c r="G910" s="100" t="s">
        <v>111</v>
      </c>
      <c r="H910" s="10">
        <f>H908*$Q$12</f>
        <v>0</v>
      </c>
      <c r="I910" s="10">
        <f t="shared" ref="I910:S910" si="1469">I908*$Q$12</f>
        <v>0</v>
      </c>
      <c r="J910" s="10">
        <f t="shared" si="1469"/>
        <v>0</v>
      </c>
      <c r="K910" s="10">
        <f t="shared" si="1469"/>
        <v>0</v>
      </c>
      <c r="L910" s="10">
        <f t="shared" si="1469"/>
        <v>0</v>
      </c>
      <c r="M910" s="10">
        <f t="shared" si="1469"/>
        <v>0</v>
      </c>
      <c r="N910" s="10">
        <f t="shared" si="1469"/>
        <v>0</v>
      </c>
      <c r="O910" s="10">
        <f t="shared" si="1469"/>
        <v>0</v>
      </c>
      <c r="P910" s="10">
        <f t="shared" si="1469"/>
        <v>0</v>
      </c>
      <c r="Q910" s="10">
        <f t="shared" si="1469"/>
        <v>0</v>
      </c>
      <c r="R910" s="10">
        <f t="shared" si="1469"/>
        <v>0</v>
      </c>
      <c r="S910" s="10">
        <f t="shared" si="1469"/>
        <v>0</v>
      </c>
      <c r="T910" s="10">
        <f>SUM(H910:S910)</f>
        <v>0</v>
      </c>
      <c r="U910" s="5"/>
      <c r="X910" s="314"/>
      <c r="Y910" s="1"/>
      <c r="Z910" s="1"/>
      <c r="AA910" s="1"/>
      <c r="AB910" s="1"/>
      <c r="AC910" s="1"/>
      <c r="AD910" s="1"/>
      <c r="AE910" s="1"/>
      <c r="AF910" s="1"/>
      <c r="AG910" s="1"/>
      <c r="AH910" s="1"/>
      <c r="AI910" s="1"/>
      <c r="AJ910" s="1"/>
      <c r="AK910" s="1"/>
      <c r="AL910" s="1"/>
      <c r="AM910" s="1"/>
    </row>
    <row r="911" spans="2:39" x14ac:dyDescent="0.25">
      <c r="B911" s="29"/>
      <c r="G911" s="100" t="s">
        <v>122</v>
      </c>
      <c r="H911" s="10">
        <f>SUM(H908:H910)</f>
        <v>0</v>
      </c>
      <c r="I911" s="10">
        <f t="shared" ref="I911" si="1470">SUM(I908:I910)</f>
        <v>0</v>
      </c>
      <c r="J911" s="10">
        <f t="shared" ref="J911" si="1471">SUM(J908:J910)</f>
        <v>0</v>
      </c>
      <c r="K911" s="10">
        <f t="shared" ref="K911" si="1472">SUM(K908:K910)</f>
        <v>0</v>
      </c>
      <c r="L911" s="10">
        <f t="shared" ref="L911" si="1473">SUM(L908:L910)</f>
        <v>0</v>
      </c>
      <c r="M911" s="10">
        <f t="shared" ref="M911" si="1474">SUM(M908:M910)</f>
        <v>0</v>
      </c>
      <c r="N911" s="10">
        <f t="shared" ref="N911" si="1475">SUM(N908:N910)</f>
        <v>0</v>
      </c>
      <c r="O911" s="10">
        <f t="shared" ref="O911" si="1476">SUM(O908:O910)</f>
        <v>0</v>
      </c>
      <c r="P911" s="10">
        <f t="shared" ref="P911" si="1477">SUM(P908:P910)</f>
        <v>0</v>
      </c>
      <c r="Q911" s="10">
        <f t="shared" ref="Q911" si="1478">SUM(Q908:Q910)</f>
        <v>0</v>
      </c>
      <c r="R911" s="10">
        <f t="shared" ref="R911" si="1479">SUM(R908:R910)</f>
        <v>0</v>
      </c>
      <c r="S911" s="10">
        <f t="shared" ref="S911" si="1480">SUM(S908:S910)</f>
        <v>0</v>
      </c>
      <c r="T911" s="104">
        <f>SUM(T908:T910)</f>
        <v>0</v>
      </c>
      <c r="U911" s="105"/>
      <c r="V911" s="141">
        <f>T911/V909</f>
        <v>0</v>
      </c>
      <c r="X911" s="314"/>
      <c r="Y911" s="1"/>
      <c r="Z911" s="1"/>
      <c r="AA911" s="1"/>
      <c r="AB911" s="1"/>
      <c r="AC911" s="1"/>
      <c r="AD911" s="1"/>
      <c r="AE911" s="1"/>
      <c r="AF911" s="1"/>
      <c r="AG911" s="1"/>
      <c r="AH911" s="1"/>
      <c r="AI911" s="1"/>
      <c r="AJ911" s="1"/>
      <c r="AK911" s="1"/>
      <c r="AL911" s="1"/>
      <c r="AM911" s="1"/>
    </row>
    <row r="912" spans="2:39" ht="15.75" thickBot="1" x14ac:dyDescent="0.3">
      <c r="B912" s="29"/>
      <c r="X912" s="314"/>
      <c r="Y912" s="1"/>
      <c r="Z912" s="1"/>
      <c r="AA912" s="1"/>
      <c r="AB912" s="1"/>
      <c r="AC912" s="1"/>
      <c r="AD912" s="1"/>
      <c r="AE912" s="1"/>
      <c r="AF912" s="1"/>
      <c r="AG912" s="1"/>
      <c r="AH912" s="1"/>
      <c r="AI912" s="1"/>
      <c r="AJ912" s="1"/>
      <c r="AK912" s="1"/>
      <c r="AL912" s="1"/>
      <c r="AM912" s="1"/>
    </row>
    <row r="913" spans="2:39" ht="15.75" x14ac:dyDescent="0.25">
      <c r="B913" s="29"/>
      <c r="C913" s="34"/>
      <c r="D913" s="27"/>
      <c r="E913" s="110" t="str">
        <f>G740</f>
        <v>Year 8</v>
      </c>
      <c r="F913" s="27"/>
      <c r="G913" s="27"/>
      <c r="H913" s="27"/>
      <c r="I913" s="27"/>
      <c r="J913" s="27"/>
      <c r="K913" s="27"/>
      <c r="L913" s="27"/>
      <c r="M913" s="27"/>
      <c r="N913" s="27"/>
      <c r="O913" s="27"/>
      <c r="P913" s="27"/>
      <c r="Q913" s="27"/>
      <c r="R913" s="27"/>
      <c r="S913" s="27"/>
      <c r="T913" s="27"/>
      <c r="U913" s="27"/>
      <c r="V913" s="28"/>
      <c r="X913" s="314"/>
      <c r="Y913" s="1"/>
      <c r="Z913" s="1"/>
      <c r="AA913" s="1"/>
      <c r="AB913" s="1"/>
      <c r="AC913" s="1"/>
      <c r="AD913" s="1"/>
      <c r="AE913" s="1"/>
      <c r="AF913" s="1"/>
      <c r="AG913" s="1"/>
      <c r="AH913" s="1"/>
      <c r="AI913" s="1"/>
      <c r="AJ913" s="1"/>
      <c r="AK913" s="1"/>
      <c r="AL913" s="1"/>
      <c r="AM913" s="1"/>
    </row>
    <row r="914" spans="2:39" x14ac:dyDescent="0.25">
      <c r="B914" s="29"/>
      <c r="C914" s="29"/>
      <c r="E914" s="95" t="s">
        <v>3</v>
      </c>
      <c r="G914" s="7"/>
      <c r="I914" s="120"/>
      <c r="J914" s="7"/>
      <c r="K914" s="94"/>
      <c r="M914" s="94"/>
      <c r="N914" s="94"/>
      <c r="O914" s="94"/>
      <c r="P914" s="94"/>
      <c r="Q914" s="94"/>
      <c r="R914" s="94"/>
      <c r="S914" s="94"/>
      <c r="V914" s="30"/>
      <c r="X914" s="314"/>
      <c r="Y914" s="1"/>
      <c r="Z914" s="1"/>
      <c r="AA914" s="1"/>
      <c r="AB914" s="1"/>
      <c r="AC914" s="1"/>
      <c r="AD914" s="1"/>
      <c r="AE914" s="1"/>
      <c r="AF914" s="1"/>
      <c r="AG914" s="1"/>
      <c r="AH914" s="1"/>
      <c r="AI914" s="1"/>
      <c r="AJ914" s="1"/>
      <c r="AK914" s="1"/>
      <c r="AL914" s="1"/>
      <c r="AM914" s="1"/>
    </row>
    <row r="915" spans="2:39" x14ac:dyDescent="0.25">
      <c r="B915" s="29"/>
      <c r="C915" s="29"/>
      <c r="G915" s="100" t="s">
        <v>124</v>
      </c>
      <c r="H915" s="100" t="s">
        <v>91</v>
      </c>
      <c r="I915" s="100" t="s">
        <v>92</v>
      </c>
      <c r="J915" s="100" t="s">
        <v>93</v>
      </c>
      <c r="K915" s="100" t="s">
        <v>94</v>
      </c>
      <c r="L915" s="100" t="s">
        <v>83</v>
      </c>
      <c r="M915" s="100" t="s">
        <v>84</v>
      </c>
      <c r="N915" s="100" t="s">
        <v>85</v>
      </c>
      <c r="O915" s="100" t="s">
        <v>86</v>
      </c>
      <c r="P915" s="100" t="s">
        <v>87</v>
      </c>
      <c r="Q915" s="100" t="s">
        <v>88</v>
      </c>
      <c r="R915" s="100" t="s">
        <v>89</v>
      </c>
      <c r="S915" s="100" t="s">
        <v>90</v>
      </c>
      <c r="T915" s="100" t="s">
        <v>3</v>
      </c>
      <c r="U915" s="21"/>
      <c r="V915" s="30"/>
      <c r="X915" s="314"/>
      <c r="Y915" s="1"/>
      <c r="Z915" s="1"/>
      <c r="AA915" s="1"/>
      <c r="AB915" s="1"/>
      <c r="AC915" s="1"/>
      <c r="AD915" s="1"/>
      <c r="AE915" s="1"/>
      <c r="AF915" s="1"/>
      <c r="AG915" s="1"/>
      <c r="AH915" s="1"/>
      <c r="AI915" s="1"/>
      <c r="AJ915" s="1"/>
      <c r="AK915" s="1"/>
      <c r="AL915" s="1"/>
      <c r="AM915" s="1"/>
    </row>
    <row r="916" spans="2:39" x14ac:dyDescent="0.25">
      <c r="B916" s="29"/>
      <c r="C916" s="29"/>
      <c r="G916" s="100" t="s">
        <v>39</v>
      </c>
      <c r="H916" s="10">
        <f>H771</f>
        <v>0</v>
      </c>
      <c r="I916" s="10">
        <f t="shared" ref="I916:S916" si="1481">I771</f>
        <v>0</v>
      </c>
      <c r="J916" s="10">
        <f t="shared" si="1481"/>
        <v>0</v>
      </c>
      <c r="K916" s="10">
        <f t="shared" si="1481"/>
        <v>0</v>
      </c>
      <c r="L916" s="10">
        <f t="shared" si="1481"/>
        <v>0</v>
      </c>
      <c r="M916" s="10">
        <f t="shared" si="1481"/>
        <v>0</v>
      </c>
      <c r="N916" s="10">
        <f t="shared" si="1481"/>
        <v>0</v>
      </c>
      <c r="O916" s="10">
        <f t="shared" si="1481"/>
        <v>0</v>
      </c>
      <c r="P916" s="10">
        <f t="shared" si="1481"/>
        <v>0</v>
      </c>
      <c r="Q916" s="10">
        <f t="shared" si="1481"/>
        <v>0</v>
      </c>
      <c r="R916" s="10">
        <f t="shared" si="1481"/>
        <v>0</v>
      </c>
      <c r="S916" s="10">
        <f t="shared" si="1481"/>
        <v>0</v>
      </c>
      <c r="T916" s="10">
        <f t="shared" ref="T916:T923" si="1482">SUM(H916:S916)</f>
        <v>0</v>
      </c>
      <c r="U916" s="5"/>
      <c r="V916" s="30"/>
      <c r="X916" s="314"/>
      <c r="Y916" s="1"/>
      <c r="Z916" s="1"/>
      <c r="AA916" s="1"/>
      <c r="AB916" s="1"/>
      <c r="AC916" s="1"/>
      <c r="AD916" s="1"/>
      <c r="AE916" s="1"/>
      <c r="AF916" s="1"/>
      <c r="AG916" s="1"/>
      <c r="AH916" s="1"/>
      <c r="AI916" s="1"/>
      <c r="AJ916" s="1"/>
      <c r="AK916" s="1"/>
      <c r="AL916" s="1"/>
      <c r="AM916" s="1"/>
    </row>
    <row r="917" spans="2:39" x14ac:dyDescent="0.25">
      <c r="B917" s="29"/>
      <c r="C917" s="29"/>
      <c r="G917" s="100" t="s">
        <v>40</v>
      </c>
      <c r="H917" s="10">
        <f>H791</f>
        <v>0</v>
      </c>
      <c r="I917" s="10">
        <f t="shared" ref="I917:S917" si="1483">I791</f>
        <v>0</v>
      </c>
      <c r="J917" s="10">
        <f t="shared" si="1483"/>
        <v>0</v>
      </c>
      <c r="K917" s="10">
        <f t="shared" si="1483"/>
        <v>0</v>
      </c>
      <c r="L917" s="10">
        <f t="shared" si="1483"/>
        <v>0</v>
      </c>
      <c r="M917" s="10">
        <f t="shared" si="1483"/>
        <v>0</v>
      </c>
      <c r="N917" s="10">
        <f t="shared" si="1483"/>
        <v>0</v>
      </c>
      <c r="O917" s="10">
        <f t="shared" si="1483"/>
        <v>0</v>
      </c>
      <c r="P917" s="10">
        <f t="shared" si="1483"/>
        <v>0</v>
      </c>
      <c r="Q917" s="10">
        <f t="shared" si="1483"/>
        <v>0</v>
      </c>
      <c r="R917" s="10">
        <f t="shared" si="1483"/>
        <v>0</v>
      </c>
      <c r="S917" s="10">
        <f t="shared" si="1483"/>
        <v>0</v>
      </c>
      <c r="T917" s="10">
        <f t="shared" si="1482"/>
        <v>0</v>
      </c>
      <c r="U917" s="5"/>
      <c r="V917" s="30"/>
      <c r="X917" s="314"/>
      <c r="Y917" s="1"/>
      <c r="Z917" s="1"/>
      <c r="AA917" s="1"/>
      <c r="AB917" s="1"/>
      <c r="AC917" s="1"/>
      <c r="AD917" s="1"/>
      <c r="AE917" s="1"/>
      <c r="AF917" s="1"/>
      <c r="AG917" s="1"/>
      <c r="AH917" s="1"/>
      <c r="AI917" s="1"/>
      <c r="AJ917" s="1"/>
      <c r="AK917" s="1"/>
      <c r="AL917" s="1"/>
      <c r="AM917" s="1"/>
    </row>
    <row r="918" spans="2:39" x14ac:dyDescent="0.25">
      <c r="B918" s="29"/>
      <c r="C918" s="29"/>
      <c r="G918" s="100" t="s">
        <v>44</v>
      </c>
      <c r="H918" s="10">
        <f>H811</f>
        <v>0</v>
      </c>
      <c r="I918" s="10">
        <f t="shared" ref="I918:S918" si="1484">I811</f>
        <v>0</v>
      </c>
      <c r="J918" s="10">
        <f t="shared" si="1484"/>
        <v>0</v>
      </c>
      <c r="K918" s="10">
        <f t="shared" si="1484"/>
        <v>0</v>
      </c>
      <c r="L918" s="10">
        <f t="shared" si="1484"/>
        <v>0</v>
      </c>
      <c r="M918" s="10">
        <f t="shared" si="1484"/>
        <v>0</v>
      </c>
      <c r="N918" s="10">
        <f t="shared" si="1484"/>
        <v>0</v>
      </c>
      <c r="O918" s="10">
        <f t="shared" si="1484"/>
        <v>0</v>
      </c>
      <c r="P918" s="10">
        <f t="shared" si="1484"/>
        <v>0</v>
      </c>
      <c r="Q918" s="10">
        <f t="shared" si="1484"/>
        <v>0</v>
      </c>
      <c r="R918" s="10">
        <f t="shared" si="1484"/>
        <v>0</v>
      </c>
      <c r="S918" s="10">
        <f t="shared" si="1484"/>
        <v>0</v>
      </c>
      <c r="T918" s="10">
        <f t="shared" si="1482"/>
        <v>0</v>
      </c>
      <c r="U918" s="5"/>
      <c r="V918" s="30"/>
      <c r="X918" s="314"/>
      <c r="Y918" s="1"/>
      <c r="Z918" s="1"/>
      <c r="AA918" s="1"/>
      <c r="AB918" s="1"/>
      <c r="AC918" s="1"/>
      <c r="AD918" s="1"/>
      <c r="AE918" s="1"/>
      <c r="AF918" s="1"/>
      <c r="AG918" s="1"/>
      <c r="AH918" s="1"/>
      <c r="AI918" s="1"/>
      <c r="AJ918" s="1"/>
      <c r="AK918" s="1"/>
      <c r="AL918" s="1"/>
      <c r="AM918" s="1"/>
    </row>
    <row r="919" spans="2:39" x14ac:dyDescent="0.25">
      <c r="B919" s="29"/>
      <c r="C919" s="29"/>
      <c r="G919" s="100" t="s">
        <v>45</v>
      </c>
      <c r="H919" s="10">
        <f>H831</f>
        <v>0</v>
      </c>
      <c r="I919" s="10">
        <f t="shared" ref="I919:S919" si="1485">I831</f>
        <v>0</v>
      </c>
      <c r="J919" s="10">
        <f t="shared" si="1485"/>
        <v>0</v>
      </c>
      <c r="K919" s="10">
        <f t="shared" si="1485"/>
        <v>0</v>
      </c>
      <c r="L919" s="10">
        <f t="shared" si="1485"/>
        <v>0</v>
      </c>
      <c r="M919" s="10">
        <f t="shared" si="1485"/>
        <v>0</v>
      </c>
      <c r="N919" s="10">
        <f t="shared" si="1485"/>
        <v>0</v>
      </c>
      <c r="O919" s="10">
        <f t="shared" si="1485"/>
        <v>0</v>
      </c>
      <c r="P919" s="10">
        <f t="shared" si="1485"/>
        <v>0</v>
      </c>
      <c r="Q919" s="10">
        <f t="shared" si="1485"/>
        <v>0</v>
      </c>
      <c r="R919" s="10">
        <f t="shared" si="1485"/>
        <v>0</v>
      </c>
      <c r="S919" s="10">
        <f t="shared" si="1485"/>
        <v>0</v>
      </c>
      <c r="T919" s="10">
        <f t="shared" si="1482"/>
        <v>0</v>
      </c>
      <c r="U919" s="5"/>
      <c r="V919" s="30"/>
      <c r="X919" s="314"/>
      <c r="Y919" s="1"/>
      <c r="Z919" s="1"/>
      <c r="AA919" s="1"/>
      <c r="AB919" s="1"/>
      <c r="AC919" s="1"/>
      <c r="AD919" s="1"/>
      <c r="AE919" s="1"/>
      <c r="AF919" s="1"/>
      <c r="AG919" s="1"/>
      <c r="AH919" s="1"/>
      <c r="AI919" s="1"/>
      <c r="AJ919" s="1"/>
      <c r="AK919" s="1"/>
      <c r="AL919" s="1"/>
      <c r="AM919" s="1"/>
    </row>
    <row r="920" spans="2:39" x14ac:dyDescent="0.25">
      <c r="B920" s="29"/>
      <c r="C920" s="29"/>
      <c r="G920" s="100" t="s">
        <v>46</v>
      </c>
      <c r="H920" s="10">
        <f>H851</f>
        <v>0</v>
      </c>
      <c r="I920" s="10">
        <f t="shared" ref="I920:S920" si="1486">I851</f>
        <v>0</v>
      </c>
      <c r="J920" s="10">
        <f t="shared" si="1486"/>
        <v>0</v>
      </c>
      <c r="K920" s="10">
        <f t="shared" si="1486"/>
        <v>0</v>
      </c>
      <c r="L920" s="10">
        <f t="shared" si="1486"/>
        <v>0</v>
      </c>
      <c r="M920" s="10">
        <f t="shared" si="1486"/>
        <v>0</v>
      </c>
      <c r="N920" s="10">
        <f t="shared" si="1486"/>
        <v>0</v>
      </c>
      <c r="O920" s="10">
        <f t="shared" si="1486"/>
        <v>0</v>
      </c>
      <c r="P920" s="10">
        <f t="shared" si="1486"/>
        <v>0</v>
      </c>
      <c r="Q920" s="10">
        <f t="shared" si="1486"/>
        <v>0</v>
      </c>
      <c r="R920" s="10">
        <f t="shared" si="1486"/>
        <v>0</v>
      </c>
      <c r="S920" s="10">
        <f t="shared" si="1486"/>
        <v>0</v>
      </c>
      <c r="T920" s="10">
        <f t="shared" si="1482"/>
        <v>0</v>
      </c>
      <c r="U920" s="5"/>
      <c r="V920" s="30"/>
      <c r="X920" s="314"/>
      <c r="Y920" s="1"/>
      <c r="Z920" s="1"/>
      <c r="AA920" s="1"/>
      <c r="AB920" s="1"/>
      <c r="AC920" s="1"/>
      <c r="AD920" s="1"/>
      <c r="AE920" s="1"/>
      <c r="AF920" s="1"/>
      <c r="AG920" s="1"/>
      <c r="AH920" s="1"/>
      <c r="AI920" s="1"/>
      <c r="AJ920" s="1"/>
      <c r="AK920" s="1"/>
      <c r="AL920" s="1"/>
      <c r="AM920" s="1"/>
    </row>
    <row r="921" spans="2:39" x14ac:dyDescent="0.25">
      <c r="B921" s="29"/>
      <c r="C921" s="29"/>
      <c r="G921" s="100" t="s">
        <v>47</v>
      </c>
      <c r="H921" s="10">
        <f>H871</f>
        <v>0</v>
      </c>
      <c r="I921" s="10">
        <f t="shared" ref="I921:S921" si="1487">I871</f>
        <v>0</v>
      </c>
      <c r="J921" s="10">
        <f t="shared" si="1487"/>
        <v>0</v>
      </c>
      <c r="K921" s="10">
        <f t="shared" si="1487"/>
        <v>0</v>
      </c>
      <c r="L921" s="10">
        <f t="shared" si="1487"/>
        <v>0</v>
      </c>
      <c r="M921" s="10">
        <f t="shared" si="1487"/>
        <v>0</v>
      </c>
      <c r="N921" s="10">
        <f t="shared" si="1487"/>
        <v>0</v>
      </c>
      <c r="O921" s="10">
        <f t="shared" si="1487"/>
        <v>0</v>
      </c>
      <c r="P921" s="10">
        <f t="shared" si="1487"/>
        <v>0</v>
      </c>
      <c r="Q921" s="10">
        <f t="shared" si="1487"/>
        <v>0</v>
      </c>
      <c r="R921" s="10">
        <f t="shared" si="1487"/>
        <v>0</v>
      </c>
      <c r="S921" s="10">
        <f t="shared" si="1487"/>
        <v>0</v>
      </c>
      <c r="T921" s="10">
        <f t="shared" si="1482"/>
        <v>0</v>
      </c>
      <c r="U921" s="5"/>
      <c r="V921" s="30"/>
      <c r="X921" s="314"/>
      <c r="Y921" s="1"/>
      <c r="Z921" s="1"/>
      <c r="AA921" s="1"/>
      <c r="AB921" s="1"/>
      <c r="AC921" s="1"/>
      <c r="AD921" s="1"/>
      <c r="AE921" s="1"/>
      <c r="AF921" s="1"/>
      <c r="AG921" s="1"/>
      <c r="AH921" s="1"/>
      <c r="AI921" s="1"/>
      <c r="AJ921" s="1"/>
      <c r="AK921" s="1"/>
      <c r="AL921" s="1"/>
      <c r="AM921" s="1"/>
    </row>
    <row r="922" spans="2:39" x14ac:dyDescent="0.25">
      <c r="B922" s="29"/>
      <c r="C922" s="29"/>
      <c r="G922" s="100" t="s">
        <v>48</v>
      </c>
      <c r="H922" s="10">
        <f>H891</f>
        <v>0</v>
      </c>
      <c r="I922" s="10">
        <f t="shared" ref="I922:S922" si="1488">I891</f>
        <v>0</v>
      </c>
      <c r="J922" s="10">
        <f t="shared" si="1488"/>
        <v>0</v>
      </c>
      <c r="K922" s="10">
        <f t="shared" si="1488"/>
        <v>0</v>
      </c>
      <c r="L922" s="10">
        <f t="shared" si="1488"/>
        <v>0</v>
      </c>
      <c r="M922" s="10">
        <f t="shared" si="1488"/>
        <v>0</v>
      </c>
      <c r="N922" s="10">
        <f t="shared" si="1488"/>
        <v>0</v>
      </c>
      <c r="O922" s="10">
        <f t="shared" si="1488"/>
        <v>0</v>
      </c>
      <c r="P922" s="10">
        <f t="shared" si="1488"/>
        <v>0</v>
      </c>
      <c r="Q922" s="10">
        <f t="shared" si="1488"/>
        <v>0</v>
      </c>
      <c r="R922" s="10">
        <f t="shared" si="1488"/>
        <v>0</v>
      </c>
      <c r="S922" s="10">
        <f t="shared" si="1488"/>
        <v>0</v>
      </c>
      <c r="T922" s="10">
        <f t="shared" si="1482"/>
        <v>0</v>
      </c>
      <c r="U922" s="5"/>
      <c r="V922" s="30"/>
      <c r="X922" s="314"/>
      <c r="Y922" s="1"/>
      <c r="Z922" s="1"/>
      <c r="AA922" s="1"/>
      <c r="AB922" s="1"/>
      <c r="AC922" s="1"/>
      <c r="AD922" s="1"/>
      <c r="AE922" s="1"/>
      <c r="AF922" s="1"/>
      <c r="AG922" s="1"/>
      <c r="AH922" s="1"/>
      <c r="AI922" s="1"/>
      <c r="AJ922" s="1"/>
      <c r="AK922" s="1"/>
      <c r="AL922" s="1"/>
      <c r="AM922" s="1"/>
    </row>
    <row r="923" spans="2:39" x14ac:dyDescent="0.25">
      <c r="B923" s="29"/>
      <c r="C923" s="29"/>
      <c r="G923" s="100" t="s">
        <v>49</v>
      </c>
      <c r="H923" s="10">
        <f>H911</f>
        <v>0</v>
      </c>
      <c r="I923" s="10">
        <f t="shared" ref="I923:S923" si="1489">I911</f>
        <v>0</v>
      </c>
      <c r="J923" s="10">
        <f t="shared" si="1489"/>
        <v>0</v>
      </c>
      <c r="K923" s="10">
        <f t="shared" si="1489"/>
        <v>0</v>
      </c>
      <c r="L923" s="10">
        <f t="shared" si="1489"/>
        <v>0</v>
      </c>
      <c r="M923" s="10">
        <f t="shared" si="1489"/>
        <v>0</v>
      </c>
      <c r="N923" s="10">
        <f t="shared" si="1489"/>
        <v>0</v>
      </c>
      <c r="O923" s="10">
        <f t="shared" si="1489"/>
        <v>0</v>
      </c>
      <c r="P923" s="10">
        <f t="shared" si="1489"/>
        <v>0</v>
      </c>
      <c r="Q923" s="10">
        <f t="shared" si="1489"/>
        <v>0</v>
      </c>
      <c r="R923" s="10">
        <f t="shared" si="1489"/>
        <v>0</v>
      </c>
      <c r="S923" s="10">
        <f t="shared" si="1489"/>
        <v>0</v>
      </c>
      <c r="T923" s="10">
        <f t="shared" si="1482"/>
        <v>0</v>
      </c>
      <c r="U923" s="5"/>
      <c r="V923" s="30"/>
      <c r="X923" s="314"/>
      <c r="Y923" s="1"/>
      <c r="Z923" s="1"/>
      <c r="AA923" s="1"/>
      <c r="AB923" s="1"/>
      <c r="AC923" s="1"/>
      <c r="AD923" s="1"/>
      <c r="AE923" s="1"/>
      <c r="AF923" s="1"/>
      <c r="AG923" s="1"/>
      <c r="AH923" s="1"/>
      <c r="AI923" s="1"/>
      <c r="AJ923" s="1"/>
      <c r="AK923" s="1"/>
      <c r="AL923" s="1"/>
      <c r="AM923" s="1"/>
    </row>
    <row r="924" spans="2:39" x14ac:dyDescent="0.25">
      <c r="B924" s="29"/>
      <c r="C924" s="29"/>
      <c r="H924" s="5"/>
      <c r="I924" s="5"/>
      <c r="J924" s="5"/>
      <c r="K924" s="5"/>
      <c r="L924" s="5"/>
      <c r="M924" s="5"/>
      <c r="N924" s="5"/>
      <c r="O924" s="5"/>
      <c r="P924" s="5"/>
      <c r="Q924" s="5"/>
      <c r="R924" s="5"/>
      <c r="S924" s="5"/>
      <c r="T924" s="5"/>
      <c r="U924" s="5"/>
      <c r="V924" s="142" t="s">
        <v>167</v>
      </c>
      <c r="X924" s="314"/>
      <c r="Y924" s="1"/>
      <c r="Z924" s="1"/>
      <c r="AA924" s="1"/>
      <c r="AB924" s="1"/>
      <c r="AC924" s="1"/>
      <c r="AD924" s="1"/>
      <c r="AE924" s="1"/>
      <c r="AF924" s="1"/>
      <c r="AG924" s="1"/>
      <c r="AH924" s="1"/>
      <c r="AI924" s="1"/>
      <c r="AJ924" s="1"/>
      <c r="AK924" s="1"/>
      <c r="AL924" s="1"/>
      <c r="AM924" s="1"/>
    </row>
    <row r="925" spans="2:39" x14ac:dyDescent="0.25">
      <c r="B925" s="29"/>
      <c r="C925" s="29"/>
      <c r="G925" s="100" t="s">
        <v>105</v>
      </c>
      <c r="H925" s="10">
        <f>SUM(H768+H788+H808+H828+H848+H868+H888+H908)</f>
        <v>0</v>
      </c>
      <c r="I925" s="10">
        <f t="shared" ref="I925:S925" si="1490">SUM(I768+I788+I808+I828+I848+I868+I888+I908)</f>
        <v>0</v>
      </c>
      <c r="J925" s="10">
        <f t="shared" si="1490"/>
        <v>0</v>
      </c>
      <c r="K925" s="10">
        <f t="shared" si="1490"/>
        <v>0</v>
      </c>
      <c r="L925" s="10">
        <f t="shared" si="1490"/>
        <v>0</v>
      </c>
      <c r="M925" s="10">
        <f t="shared" si="1490"/>
        <v>0</v>
      </c>
      <c r="N925" s="10">
        <f t="shared" si="1490"/>
        <v>0</v>
      </c>
      <c r="O925" s="10">
        <f t="shared" si="1490"/>
        <v>0</v>
      </c>
      <c r="P925" s="10">
        <f t="shared" si="1490"/>
        <v>0</v>
      </c>
      <c r="Q925" s="10">
        <f t="shared" si="1490"/>
        <v>0</v>
      </c>
      <c r="R925" s="10">
        <f t="shared" si="1490"/>
        <v>0</v>
      </c>
      <c r="S925" s="10">
        <f t="shared" si="1490"/>
        <v>0</v>
      </c>
      <c r="T925" s="10">
        <f t="shared" ref="T925" si="1491">SUM(H925:S925)</f>
        <v>0</v>
      </c>
      <c r="U925" s="5"/>
      <c r="V925" s="143" t="s">
        <v>168</v>
      </c>
      <c r="X925" s="314"/>
      <c r="Y925" s="1"/>
      <c r="Z925" s="1"/>
      <c r="AA925" s="1"/>
      <c r="AB925" s="1"/>
      <c r="AC925" s="1"/>
      <c r="AD925" s="1"/>
      <c r="AE925" s="1"/>
      <c r="AF925" s="1"/>
      <c r="AG925" s="1"/>
      <c r="AH925" s="1"/>
      <c r="AI925" s="1"/>
      <c r="AJ925" s="1"/>
      <c r="AK925" s="1"/>
      <c r="AL925" s="1"/>
      <c r="AM925" s="1"/>
    </row>
    <row r="926" spans="2:39" x14ac:dyDescent="0.25">
      <c r="B926" s="29"/>
      <c r="C926" s="29"/>
      <c r="G926" s="106" t="s">
        <v>112</v>
      </c>
      <c r="H926" s="10">
        <f>SUM(H769+H789+H809+H829+H849+H869+H889+H909)</f>
        <v>0</v>
      </c>
      <c r="I926" s="10">
        <f>SUM(I769+I789+I809+I829+I849+I869+I889+I909)</f>
        <v>0</v>
      </c>
      <c r="J926" s="10">
        <f t="shared" ref="J926:S926" si="1492">SUM(J769+J789+J809+J829+J849+J869+J889+J909)</f>
        <v>0</v>
      </c>
      <c r="K926" s="10">
        <f t="shared" si="1492"/>
        <v>0</v>
      </c>
      <c r="L926" s="10">
        <f t="shared" si="1492"/>
        <v>0</v>
      </c>
      <c r="M926" s="10">
        <f t="shared" si="1492"/>
        <v>0</v>
      </c>
      <c r="N926" s="10">
        <f t="shared" si="1492"/>
        <v>0</v>
      </c>
      <c r="O926" s="10">
        <f t="shared" si="1492"/>
        <v>0</v>
      </c>
      <c r="P926" s="10">
        <f t="shared" si="1492"/>
        <v>0</v>
      </c>
      <c r="Q926" s="10">
        <f t="shared" si="1492"/>
        <v>0</v>
      </c>
      <c r="R926" s="10">
        <f t="shared" si="1492"/>
        <v>0</v>
      </c>
      <c r="S926" s="10">
        <f t="shared" si="1492"/>
        <v>0</v>
      </c>
      <c r="T926" s="10">
        <f>SUM(H926:S926)</f>
        <v>0</v>
      </c>
      <c r="U926" s="5"/>
      <c r="V926" s="144">
        <f>'C Staff Rates &amp; Roles'!$L$17*'B Contact Hours'!$G$4</f>
        <v>2700</v>
      </c>
      <c r="X926" s="314"/>
      <c r="Y926" s="1"/>
      <c r="Z926" s="1"/>
      <c r="AA926" s="1"/>
      <c r="AB926" s="1"/>
      <c r="AC926" s="1"/>
      <c r="AD926" s="1"/>
      <c r="AE926" s="1"/>
      <c r="AF926" s="1"/>
      <c r="AG926" s="1"/>
      <c r="AH926" s="1"/>
      <c r="AI926" s="1"/>
      <c r="AJ926" s="1"/>
      <c r="AK926" s="1"/>
      <c r="AL926" s="1"/>
      <c r="AM926" s="1"/>
    </row>
    <row r="927" spans="2:39" x14ac:dyDescent="0.25">
      <c r="B927" s="29"/>
      <c r="C927" s="29"/>
      <c r="G927" s="100" t="s">
        <v>111</v>
      </c>
      <c r="H927" s="10">
        <f>SUM(H770+H790+H810+H830+H850+H870+H890+H910)</f>
        <v>0</v>
      </c>
      <c r="I927" s="10">
        <f t="shared" ref="I927:S927" si="1493">SUM(I770+I790+I810+I830+I850+I870+I890+I910)</f>
        <v>0</v>
      </c>
      <c r="J927" s="10">
        <f t="shared" si="1493"/>
        <v>0</v>
      </c>
      <c r="K927" s="10">
        <f t="shared" si="1493"/>
        <v>0</v>
      </c>
      <c r="L927" s="10">
        <f t="shared" si="1493"/>
        <v>0</v>
      </c>
      <c r="M927" s="10">
        <f t="shared" si="1493"/>
        <v>0</v>
      </c>
      <c r="N927" s="10">
        <f t="shared" si="1493"/>
        <v>0</v>
      </c>
      <c r="O927" s="10">
        <f t="shared" si="1493"/>
        <v>0</v>
      </c>
      <c r="P927" s="10">
        <f t="shared" si="1493"/>
        <v>0</v>
      </c>
      <c r="Q927" s="10">
        <f t="shared" si="1493"/>
        <v>0</v>
      </c>
      <c r="R927" s="10">
        <f t="shared" si="1493"/>
        <v>0</v>
      </c>
      <c r="S927" s="10">
        <f t="shared" si="1493"/>
        <v>0</v>
      </c>
      <c r="T927" s="10">
        <f>SUM(H927:S927)</f>
        <v>0</v>
      </c>
      <c r="U927" s="5"/>
      <c r="V927" s="30"/>
      <c r="X927" s="314"/>
      <c r="Y927" s="1"/>
      <c r="Z927" s="1"/>
      <c r="AA927" s="1"/>
      <c r="AB927" s="1"/>
      <c r="AC927" s="1"/>
      <c r="AD927" s="1"/>
      <c r="AE927" s="1"/>
      <c r="AF927" s="1"/>
      <c r="AG927" s="1"/>
      <c r="AH927" s="1"/>
      <c r="AI927" s="1"/>
      <c r="AJ927" s="1"/>
      <c r="AK927" s="1"/>
      <c r="AL927" s="1"/>
      <c r="AM927" s="1"/>
    </row>
    <row r="928" spans="2:39" x14ac:dyDescent="0.25">
      <c r="B928" s="29"/>
      <c r="C928" s="29"/>
      <c r="G928" s="100" t="s">
        <v>3</v>
      </c>
      <c r="H928" s="10">
        <f>SUM(H925:H927)</f>
        <v>0</v>
      </c>
      <c r="I928" s="10">
        <f t="shared" ref="I928" si="1494">SUM(I925:I927)</f>
        <v>0</v>
      </c>
      <c r="J928" s="10">
        <f t="shared" ref="J928" si="1495">SUM(J925:J927)</f>
        <v>0</v>
      </c>
      <c r="K928" s="10">
        <f t="shared" ref="K928" si="1496">SUM(K925:K927)</f>
        <v>0</v>
      </c>
      <c r="L928" s="10">
        <f t="shared" ref="L928" si="1497">SUM(L925:L927)</f>
        <v>0</v>
      </c>
      <c r="M928" s="10">
        <f t="shared" ref="M928" si="1498">SUM(M925:M927)</f>
        <v>0</v>
      </c>
      <c r="N928" s="10">
        <f t="shared" ref="N928" si="1499">SUM(N925:N927)</f>
        <v>0</v>
      </c>
      <c r="O928" s="10">
        <f t="shared" ref="O928" si="1500">SUM(O925:O927)</f>
        <v>0</v>
      </c>
      <c r="P928" s="10">
        <f t="shared" ref="P928" si="1501">SUM(P925:P927)</f>
        <v>0</v>
      </c>
      <c r="Q928" s="10">
        <f t="shared" ref="Q928" si="1502">SUM(Q925:Q927)</f>
        <v>0</v>
      </c>
      <c r="R928" s="10">
        <f t="shared" ref="R928" si="1503">SUM(R925:R927)</f>
        <v>0</v>
      </c>
      <c r="S928" s="10">
        <f t="shared" ref="S928" si="1504">SUM(S925:S927)</f>
        <v>0</v>
      </c>
      <c r="T928" s="104">
        <f>SUM(T925:T927)</f>
        <v>0</v>
      </c>
      <c r="U928" s="105"/>
      <c r="V928" s="145">
        <f>T928/V926</f>
        <v>0</v>
      </c>
      <c r="X928" s="314"/>
      <c r="Y928" s="1"/>
      <c r="Z928" s="1"/>
      <c r="AA928" s="1"/>
      <c r="AB928" s="1"/>
      <c r="AC928" s="1"/>
      <c r="AD928" s="1"/>
      <c r="AE928" s="1"/>
      <c r="AF928" s="1"/>
      <c r="AG928" s="1"/>
      <c r="AH928" s="1"/>
      <c r="AI928" s="1"/>
      <c r="AJ928" s="1"/>
      <c r="AK928" s="1"/>
      <c r="AL928" s="1"/>
      <c r="AM928" s="1"/>
    </row>
    <row r="929" spans="2:39" ht="15.75" thickBot="1" x14ac:dyDescent="0.3">
      <c r="B929" s="29"/>
      <c r="C929" s="31"/>
      <c r="D929" s="32"/>
      <c r="E929" s="32"/>
      <c r="F929" s="32"/>
      <c r="G929" s="32"/>
      <c r="H929" s="32"/>
      <c r="I929" s="32"/>
      <c r="J929" s="32"/>
      <c r="K929" s="32"/>
      <c r="L929" s="32"/>
      <c r="M929" s="32"/>
      <c r="N929" s="32"/>
      <c r="O929" s="32"/>
      <c r="P929" s="32"/>
      <c r="Q929" s="32"/>
      <c r="R929" s="32"/>
      <c r="S929" s="32"/>
      <c r="T929" s="32"/>
      <c r="U929" s="32"/>
      <c r="V929" s="33"/>
      <c r="X929" s="314"/>
      <c r="Y929" s="1"/>
      <c r="Z929" s="1"/>
      <c r="AA929" s="1"/>
      <c r="AB929" s="1"/>
      <c r="AC929" s="1"/>
      <c r="AD929" s="1"/>
      <c r="AE929" s="1"/>
      <c r="AF929" s="1"/>
      <c r="AG929" s="1"/>
      <c r="AH929" s="1"/>
      <c r="AI929" s="1"/>
      <c r="AJ929" s="1"/>
      <c r="AK929" s="1"/>
      <c r="AL929" s="1"/>
      <c r="AM929" s="1"/>
    </row>
    <row r="930" spans="2:39" ht="15.75" thickBot="1" x14ac:dyDescent="0.3">
      <c r="B930" s="29"/>
      <c r="X930" s="314"/>
      <c r="Y930" s="1"/>
      <c r="Z930" s="1"/>
      <c r="AA930" s="1"/>
      <c r="AB930" s="1"/>
      <c r="AC930" s="1"/>
      <c r="AD930" s="1"/>
      <c r="AE930" s="1"/>
      <c r="AF930" s="1"/>
      <c r="AG930" s="1"/>
      <c r="AH930" s="1"/>
      <c r="AI930" s="1"/>
      <c r="AJ930" s="1"/>
      <c r="AK930" s="1"/>
      <c r="AL930" s="1"/>
      <c r="AM930" s="1"/>
    </row>
    <row r="931" spans="2:39" x14ac:dyDescent="0.25">
      <c r="B931" s="34"/>
      <c r="C931" s="27"/>
      <c r="D931" s="27"/>
      <c r="E931" s="27"/>
      <c r="F931" s="27"/>
      <c r="G931" s="27"/>
      <c r="H931" s="27"/>
      <c r="I931" s="27"/>
      <c r="J931" s="27"/>
      <c r="K931" s="27"/>
      <c r="L931" s="27"/>
      <c r="M931" s="27"/>
      <c r="N931" s="27"/>
      <c r="O931" s="27"/>
      <c r="P931" s="27"/>
      <c r="Q931" s="27"/>
      <c r="R931" s="27"/>
      <c r="S931" s="27"/>
      <c r="T931" s="27"/>
      <c r="U931" s="27"/>
      <c r="V931" s="27"/>
      <c r="W931" s="27"/>
      <c r="X931" s="312"/>
      <c r="Y931" s="1"/>
      <c r="Z931" s="1"/>
      <c r="AA931" s="1"/>
      <c r="AB931" s="1"/>
      <c r="AC931" s="1"/>
      <c r="AD931" s="1"/>
      <c r="AE931" s="1"/>
      <c r="AF931" s="1"/>
      <c r="AG931" s="1"/>
      <c r="AH931" s="1"/>
      <c r="AI931" s="1"/>
      <c r="AJ931" s="1"/>
      <c r="AK931" s="1"/>
      <c r="AL931" s="1"/>
      <c r="AM931" s="1"/>
    </row>
    <row r="932" spans="2:39" ht="26.25" x14ac:dyDescent="0.25">
      <c r="B932" s="29"/>
      <c r="C932" s="324">
        <v>6</v>
      </c>
      <c r="G932" s="139" t="s">
        <v>101</v>
      </c>
      <c r="I932" s="412" t="s">
        <v>170</v>
      </c>
      <c r="J932" s="413"/>
      <c r="K932" s="413"/>
      <c r="L932" s="413"/>
      <c r="M932" s="413"/>
      <c r="N932" s="413"/>
      <c r="O932" s="413"/>
      <c r="P932" s="413"/>
      <c r="Q932" s="413"/>
      <c r="R932" s="413"/>
      <c r="S932" s="413"/>
      <c r="T932" s="414"/>
      <c r="U932" s="325"/>
      <c r="X932" s="314"/>
      <c r="Y932" s="1"/>
      <c r="Z932" s="1"/>
      <c r="AA932" s="1"/>
      <c r="AB932" s="1"/>
      <c r="AC932" s="1"/>
      <c r="AD932" s="1"/>
      <c r="AE932" s="1"/>
      <c r="AF932" s="1"/>
      <c r="AG932" s="1"/>
      <c r="AH932" s="1"/>
      <c r="AI932" s="1"/>
      <c r="AJ932" s="1"/>
      <c r="AK932" s="1"/>
      <c r="AL932" s="1"/>
      <c r="AM932" s="1"/>
    </row>
    <row r="933" spans="2:39" ht="18.75" x14ac:dyDescent="0.3">
      <c r="B933" s="29"/>
      <c r="G933" s="23"/>
      <c r="I933" s="310"/>
      <c r="J933" s="113"/>
      <c r="K933" s="325"/>
      <c r="L933" s="325"/>
      <c r="M933" s="325"/>
      <c r="N933" s="113"/>
      <c r="O933" s="325"/>
      <c r="P933" s="325"/>
      <c r="Q933" s="325"/>
      <c r="R933" s="113"/>
      <c r="S933" s="325"/>
      <c r="T933" s="325"/>
      <c r="U933" s="325"/>
      <c r="X933" s="314"/>
      <c r="Y933" s="1"/>
      <c r="Z933" s="1"/>
      <c r="AA933" s="1"/>
      <c r="AB933" s="1"/>
      <c r="AC933" s="1"/>
      <c r="AD933" s="1"/>
      <c r="AE933" s="1"/>
      <c r="AF933" s="1"/>
      <c r="AG933" s="1"/>
      <c r="AH933" s="1"/>
      <c r="AI933" s="1"/>
      <c r="AJ933" s="1"/>
      <c r="AK933" s="1"/>
      <c r="AL933" s="1"/>
      <c r="AM933" s="1"/>
    </row>
    <row r="934" spans="2:39" ht="18.75" x14ac:dyDescent="0.3">
      <c r="B934" s="29"/>
      <c r="G934" s="23" t="str">
        <f>G13</f>
        <v>&lt;Other&gt;</v>
      </c>
      <c r="I934" s="94" t="s">
        <v>109</v>
      </c>
      <c r="J934" s="121">
        <f>$O$13</f>
        <v>15</v>
      </c>
      <c r="K934" s="94"/>
      <c r="M934" s="94" t="s">
        <v>95</v>
      </c>
      <c r="N934" s="137">
        <f>$P$13</f>
        <v>0</v>
      </c>
      <c r="P934" t="s">
        <v>110</v>
      </c>
      <c r="R934" s="138">
        <f>$Q$13</f>
        <v>0.5</v>
      </c>
      <c r="X934" s="314"/>
      <c r="Y934" s="1"/>
      <c r="Z934" s="1"/>
      <c r="AA934" s="1"/>
      <c r="AB934" s="1"/>
      <c r="AC934" s="1"/>
      <c r="AD934" s="1"/>
      <c r="AE934" s="1"/>
      <c r="AF934" s="1"/>
      <c r="AG934" s="1"/>
      <c r="AH934" s="1"/>
      <c r="AI934" s="1"/>
      <c r="AJ934" s="1"/>
      <c r="AK934" s="1"/>
      <c r="AL934" s="1"/>
      <c r="AM934" s="1"/>
    </row>
    <row r="935" spans="2:39" x14ac:dyDescent="0.25">
      <c r="B935" s="29"/>
      <c r="X935" s="314"/>
      <c r="Y935" s="1"/>
      <c r="Z935" s="1"/>
      <c r="AA935" s="1"/>
      <c r="AB935" s="1"/>
      <c r="AC935" s="1"/>
      <c r="AD935" s="1"/>
      <c r="AE935" s="1"/>
      <c r="AF935" s="1"/>
      <c r="AG935" s="1"/>
      <c r="AH935" s="1"/>
      <c r="AI935" s="1"/>
      <c r="AJ935" s="1"/>
      <c r="AK935" s="1"/>
      <c r="AL935" s="1"/>
      <c r="AM935" s="1"/>
    </row>
    <row r="936" spans="2:39" ht="18.75" x14ac:dyDescent="0.3">
      <c r="B936" s="29"/>
      <c r="E936" s="23" t="s">
        <v>39</v>
      </c>
      <c r="G936" s="101" t="s">
        <v>104</v>
      </c>
      <c r="H936" t="s">
        <v>96</v>
      </c>
      <c r="X936" s="314"/>
      <c r="Y936" s="1"/>
      <c r="Z936" s="1"/>
      <c r="AA936" s="1"/>
      <c r="AB936" s="1"/>
      <c r="AC936" s="1"/>
      <c r="AD936" s="1"/>
      <c r="AE936" s="1"/>
      <c r="AF936" s="1"/>
      <c r="AG936" s="1"/>
      <c r="AH936" s="1"/>
      <c r="AI936" s="1"/>
      <c r="AJ936" s="1"/>
      <c r="AK936" s="1"/>
      <c r="AL936" s="1"/>
      <c r="AM936" s="1"/>
    </row>
    <row r="937" spans="2:39" x14ac:dyDescent="0.25">
      <c r="B937" s="29"/>
      <c r="C937" s="353" t="s">
        <v>123</v>
      </c>
      <c r="D937" s="362"/>
      <c r="E937" s="362"/>
      <c r="F937" s="362"/>
      <c r="G937" s="362"/>
      <c r="H937" s="109" t="s">
        <v>91</v>
      </c>
      <c r="I937" s="109" t="s">
        <v>92</v>
      </c>
      <c r="J937" s="109" t="s">
        <v>93</v>
      </c>
      <c r="K937" s="109" t="s">
        <v>94</v>
      </c>
      <c r="L937" s="109" t="s">
        <v>83</v>
      </c>
      <c r="M937" s="109" t="s">
        <v>84</v>
      </c>
      <c r="N937" s="109" t="s">
        <v>85</v>
      </c>
      <c r="O937" s="109" t="s">
        <v>86</v>
      </c>
      <c r="P937" s="109" t="s">
        <v>87</v>
      </c>
      <c r="Q937" s="109" t="s">
        <v>88</v>
      </c>
      <c r="R937" s="109" t="s">
        <v>89</v>
      </c>
      <c r="S937" s="109" t="s">
        <v>90</v>
      </c>
      <c r="T937" s="109" t="s">
        <v>3</v>
      </c>
      <c r="U937" s="136"/>
      <c r="X937" s="314"/>
      <c r="Y937" s="1"/>
      <c r="Z937" s="1"/>
      <c r="AA937" s="1"/>
      <c r="AB937" s="1"/>
      <c r="AC937" s="1"/>
      <c r="AD937" s="1"/>
      <c r="AE937" s="1"/>
      <c r="AF937" s="1"/>
      <c r="AG937" s="1"/>
      <c r="AH937" s="1"/>
      <c r="AI937" s="1"/>
      <c r="AJ937" s="1"/>
      <c r="AK937" s="1"/>
      <c r="AL937" s="1"/>
      <c r="AM937" s="1"/>
    </row>
    <row r="938" spans="2:39" x14ac:dyDescent="0.25">
      <c r="B938" s="29"/>
      <c r="C938" s="411" t="s">
        <v>71</v>
      </c>
      <c r="D938" s="346"/>
      <c r="E938" s="346"/>
      <c r="F938" s="346"/>
      <c r="G938" s="346"/>
      <c r="H938" s="107"/>
      <c r="I938" s="108"/>
      <c r="J938" s="108"/>
      <c r="K938" s="108"/>
      <c r="L938" s="108"/>
      <c r="M938" s="108"/>
      <c r="N938" s="108"/>
      <c r="O938" s="108"/>
      <c r="P938" s="108"/>
      <c r="Q938" s="108"/>
      <c r="R938" s="108"/>
      <c r="S938" s="108"/>
      <c r="T938" s="10">
        <f t="shared" ref="T938:T949" si="1505">SUM(H938:S938)</f>
        <v>0</v>
      </c>
      <c r="U938" s="5"/>
      <c r="X938" s="314"/>
      <c r="Y938" s="1"/>
      <c r="Z938" s="1"/>
      <c r="AA938" s="1"/>
      <c r="AB938" s="1"/>
      <c r="AC938" s="1"/>
      <c r="AD938" s="1"/>
      <c r="AE938" s="1"/>
      <c r="AF938" s="1"/>
      <c r="AG938" s="1"/>
      <c r="AH938" s="1"/>
      <c r="AI938" s="1"/>
      <c r="AJ938" s="1"/>
      <c r="AK938" s="1"/>
      <c r="AL938" s="1"/>
      <c r="AM938" s="1"/>
    </row>
    <row r="939" spans="2:39" x14ac:dyDescent="0.25">
      <c r="B939" s="29"/>
      <c r="C939" s="411" t="s">
        <v>72</v>
      </c>
      <c r="D939" s="346"/>
      <c r="E939" s="346"/>
      <c r="F939" s="346"/>
      <c r="G939" s="346"/>
      <c r="H939" s="107"/>
      <c r="I939" s="108"/>
      <c r="J939" s="108"/>
      <c r="K939" s="108"/>
      <c r="L939" s="108"/>
      <c r="M939" s="108"/>
      <c r="N939" s="108"/>
      <c r="O939" s="108"/>
      <c r="P939" s="108"/>
      <c r="Q939" s="108"/>
      <c r="R939" s="108"/>
      <c r="S939" s="108"/>
      <c r="T939" s="10">
        <f t="shared" si="1505"/>
        <v>0</v>
      </c>
      <c r="U939" s="5"/>
      <c r="X939" s="314"/>
      <c r="Y939" s="1"/>
      <c r="Z939" s="1"/>
      <c r="AA939" s="1"/>
      <c r="AB939" s="1"/>
      <c r="AC939" s="1"/>
      <c r="AD939" s="1"/>
      <c r="AE939" s="1"/>
      <c r="AF939" s="1"/>
      <c r="AG939" s="1"/>
      <c r="AH939" s="1"/>
      <c r="AI939" s="1"/>
      <c r="AJ939" s="1"/>
      <c r="AK939" s="1"/>
      <c r="AL939" s="1"/>
      <c r="AM939" s="1"/>
    </row>
    <row r="940" spans="2:39" x14ac:dyDescent="0.25">
      <c r="B940" s="29"/>
      <c r="C940" s="411" t="s">
        <v>73</v>
      </c>
      <c r="D940" s="346"/>
      <c r="E940" s="346"/>
      <c r="F940" s="346"/>
      <c r="G940" s="346"/>
      <c r="H940" s="107"/>
      <c r="I940" s="108"/>
      <c r="J940" s="108"/>
      <c r="K940" s="108"/>
      <c r="L940" s="108"/>
      <c r="M940" s="108"/>
      <c r="N940" s="108"/>
      <c r="O940" s="108"/>
      <c r="P940" s="108"/>
      <c r="Q940" s="108"/>
      <c r="R940" s="108"/>
      <c r="S940" s="108"/>
      <c r="T940" s="10">
        <f t="shared" si="1505"/>
        <v>0</v>
      </c>
      <c r="U940" s="5"/>
      <c r="X940" s="314"/>
      <c r="Y940" s="1"/>
      <c r="Z940" s="1"/>
      <c r="AA940" s="1"/>
      <c r="AB940" s="1"/>
      <c r="AC940" s="1"/>
      <c r="AD940" s="1"/>
      <c r="AE940" s="1"/>
      <c r="AF940" s="1"/>
      <c r="AG940" s="1"/>
      <c r="AH940" s="1"/>
      <c r="AI940" s="1"/>
      <c r="AJ940" s="1"/>
      <c r="AK940" s="1"/>
      <c r="AL940" s="1"/>
      <c r="AM940" s="1"/>
    </row>
    <row r="941" spans="2:39" x14ac:dyDescent="0.25">
      <c r="B941" s="29"/>
      <c r="C941" s="411" t="s">
        <v>74</v>
      </c>
      <c r="D941" s="346"/>
      <c r="E941" s="346"/>
      <c r="F941" s="346"/>
      <c r="G941" s="346"/>
      <c r="H941" s="107"/>
      <c r="I941" s="108"/>
      <c r="J941" s="108"/>
      <c r="K941" s="107"/>
      <c r="L941" s="108"/>
      <c r="M941" s="108"/>
      <c r="N941" s="108"/>
      <c r="O941" s="108"/>
      <c r="P941" s="108"/>
      <c r="Q941" s="108"/>
      <c r="R941" s="108"/>
      <c r="S941" s="108"/>
      <c r="T941" s="10">
        <f t="shared" si="1505"/>
        <v>0</v>
      </c>
      <c r="U941" s="5"/>
      <c r="X941" s="314"/>
      <c r="Y941" s="1"/>
      <c r="Z941" s="1"/>
      <c r="AA941" s="1"/>
      <c r="AB941" s="1"/>
      <c r="AC941" s="1"/>
      <c r="AD941" s="1"/>
      <c r="AE941" s="1"/>
      <c r="AF941" s="1"/>
      <c r="AG941" s="1"/>
      <c r="AH941" s="1"/>
      <c r="AI941" s="1"/>
      <c r="AJ941" s="1"/>
      <c r="AK941" s="1"/>
      <c r="AL941" s="1"/>
      <c r="AM941" s="1"/>
    </row>
    <row r="942" spans="2:39" x14ac:dyDescent="0.25">
      <c r="B942" s="29"/>
      <c r="C942" s="411" t="s">
        <v>75</v>
      </c>
      <c r="D942" s="346"/>
      <c r="E942" s="346"/>
      <c r="F942" s="346"/>
      <c r="G942" s="346"/>
      <c r="H942" s="107"/>
      <c r="I942" s="108"/>
      <c r="J942" s="108"/>
      <c r="K942" s="107"/>
      <c r="L942" s="108"/>
      <c r="M942" s="108"/>
      <c r="N942" s="108"/>
      <c r="O942" s="108"/>
      <c r="P942" s="108"/>
      <c r="Q942" s="108"/>
      <c r="R942" s="108"/>
      <c r="S942" s="108"/>
      <c r="T942" s="10">
        <f t="shared" si="1505"/>
        <v>0</v>
      </c>
      <c r="U942" s="5"/>
      <c r="X942" s="314"/>
      <c r="Y942" s="1"/>
      <c r="Z942" s="1"/>
      <c r="AA942" s="1"/>
      <c r="AB942" s="1"/>
      <c r="AC942" s="1"/>
      <c r="AD942" s="1"/>
      <c r="AE942" s="1"/>
      <c r="AF942" s="1"/>
      <c r="AG942" s="1"/>
      <c r="AH942" s="1"/>
      <c r="AI942" s="1"/>
      <c r="AJ942" s="1"/>
      <c r="AK942" s="1"/>
      <c r="AL942" s="1"/>
      <c r="AM942" s="1"/>
    </row>
    <row r="943" spans="2:39" x14ac:dyDescent="0.25">
      <c r="B943" s="29"/>
      <c r="C943" s="411" t="s">
        <v>76</v>
      </c>
      <c r="D943" s="346"/>
      <c r="E943" s="346"/>
      <c r="F943" s="346"/>
      <c r="G943" s="346"/>
      <c r="H943" s="107"/>
      <c r="I943" s="108"/>
      <c r="J943" s="108"/>
      <c r="K943" s="107"/>
      <c r="L943" s="108"/>
      <c r="M943" s="108"/>
      <c r="N943" s="108"/>
      <c r="O943" s="108"/>
      <c r="P943" s="108"/>
      <c r="Q943" s="108"/>
      <c r="R943" s="108"/>
      <c r="S943" s="108"/>
      <c r="T943" s="10">
        <f t="shared" si="1505"/>
        <v>0</v>
      </c>
      <c r="U943" s="5"/>
      <c r="X943" s="314"/>
      <c r="Y943" s="1"/>
      <c r="Z943" s="1"/>
      <c r="AA943" s="1"/>
      <c r="AB943" s="1"/>
      <c r="AC943" s="1"/>
      <c r="AD943" s="1"/>
      <c r="AE943" s="1"/>
      <c r="AF943" s="1"/>
      <c r="AG943" s="1"/>
      <c r="AH943" s="1"/>
      <c r="AI943" s="1"/>
      <c r="AJ943" s="1"/>
      <c r="AK943" s="1"/>
      <c r="AL943" s="1"/>
      <c r="AM943" s="1"/>
    </row>
    <row r="944" spans="2:39" x14ac:dyDescent="0.25">
      <c r="B944" s="29"/>
      <c r="C944" s="411" t="s">
        <v>77</v>
      </c>
      <c r="D944" s="346"/>
      <c r="E944" s="346"/>
      <c r="F944" s="346"/>
      <c r="G944" s="346"/>
      <c r="H944" s="107"/>
      <c r="I944" s="108"/>
      <c r="J944" s="108"/>
      <c r="K944" s="108"/>
      <c r="L944" s="108"/>
      <c r="M944" s="108"/>
      <c r="N944" s="107"/>
      <c r="O944" s="108"/>
      <c r="P944" s="108"/>
      <c r="Q944" s="108"/>
      <c r="R944" s="108"/>
      <c r="S944" s="108"/>
      <c r="T944" s="10">
        <f t="shared" si="1505"/>
        <v>0</v>
      </c>
      <c r="U944" s="5"/>
      <c r="X944" s="314"/>
      <c r="Y944" s="1"/>
      <c r="Z944" s="1"/>
      <c r="AA944" s="1"/>
      <c r="AB944" s="1"/>
      <c r="AC944" s="1"/>
      <c r="AD944" s="1"/>
      <c r="AE944" s="1"/>
      <c r="AF944" s="1"/>
      <c r="AG944" s="1"/>
      <c r="AH944" s="1"/>
      <c r="AI944" s="1"/>
      <c r="AJ944" s="1"/>
      <c r="AK944" s="1"/>
      <c r="AL944" s="1"/>
      <c r="AM944" s="1"/>
    </row>
    <row r="945" spans="2:39" x14ac:dyDescent="0.25">
      <c r="B945" s="29"/>
      <c r="C945" s="411" t="s">
        <v>78</v>
      </c>
      <c r="D945" s="346"/>
      <c r="E945" s="346"/>
      <c r="F945" s="346"/>
      <c r="G945" s="346"/>
      <c r="H945" s="107"/>
      <c r="I945" s="108"/>
      <c r="J945" s="108"/>
      <c r="K945" s="108"/>
      <c r="L945" s="108"/>
      <c r="M945" s="108"/>
      <c r="N945" s="107"/>
      <c r="O945" s="108"/>
      <c r="P945" s="108"/>
      <c r="Q945" s="108"/>
      <c r="R945" s="108"/>
      <c r="S945" s="108"/>
      <c r="T945" s="10">
        <f t="shared" si="1505"/>
        <v>0</v>
      </c>
      <c r="U945" s="5"/>
      <c r="X945" s="314"/>
      <c r="Y945" s="1"/>
      <c r="Z945" s="1"/>
      <c r="AA945" s="1"/>
      <c r="AB945" s="1"/>
      <c r="AC945" s="1"/>
      <c r="AD945" s="1"/>
      <c r="AE945" s="1"/>
      <c r="AF945" s="1"/>
      <c r="AG945" s="1"/>
      <c r="AH945" s="1"/>
      <c r="AI945" s="1"/>
      <c r="AJ945" s="1"/>
      <c r="AK945" s="1"/>
      <c r="AL945" s="1"/>
      <c r="AM945" s="1"/>
    </row>
    <row r="946" spans="2:39" x14ac:dyDescent="0.25">
      <c r="B946" s="29"/>
      <c r="C946" s="411" t="s">
        <v>79</v>
      </c>
      <c r="D946" s="346"/>
      <c r="E946" s="346"/>
      <c r="F946" s="346"/>
      <c r="G946" s="346"/>
      <c r="H946" s="107"/>
      <c r="I946" s="108"/>
      <c r="J946" s="108"/>
      <c r="K946" s="108"/>
      <c r="L946" s="108"/>
      <c r="M946" s="108"/>
      <c r="N946" s="107"/>
      <c r="O946" s="108"/>
      <c r="P946" s="108"/>
      <c r="Q946" s="108"/>
      <c r="R946" s="108"/>
      <c r="S946" s="108"/>
      <c r="T946" s="10">
        <f t="shared" si="1505"/>
        <v>0</v>
      </c>
      <c r="U946" s="5"/>
      <c r="X946" s="314"/>
      <c r="Y946" s="1"/>
      <c r="Z946" s="1"/>
      <c r="AA946" s="1"/>
      <c r="AB946" s="1"/>
      <c r="AC946" s="1"/>
      <c r="AD946" s="1"/>
      <c r="AE946" s="1"/>
      <c r="AF946" s="1"/>
      <c r="AG946" s="1"/>
      <c r="AH946" s="1"/>
      <c r="AI946" s="1"/>
      <c r="AJ946" s="1"/>
      <c r="AK946" s="1"/>
      <c r="AL946" s="1"/>
      <c r="AM946" s="1"/>
    </row>
    <row r="947" spans="2:39" x14ac:dyDescent="0.25">
      <c r="B947" s="29"/>
      <c r="C947" s="411" t="s">
        <v>80</v>
      </c>
      <c r="D947" s="346"/>
      <c r="E947" s="346"/>
      <c r="F947" s="346"/>
      <c r="G947" s="346"/>
      <c r="H947" s="107"/>
      <c r="I947" s="108"/>
      <c r="J947" s="108"/>
      <c r="K947" s="108"/>
      <c r="L947" s="108"/>
      <c r="M947" s="108"/>
      <c r="N947" s="108"/>
      <c r="O947" s="108"/>
      <c r="P947" s="108"/>
      <c r="Q947" s="108"/>
      <c r="R947" s="108"/>
      <c r="S947" s="108"/>
      <c r="T947" s="10">
        <f t="shared" si="1505"/>
        <v>0</v>
      </c>
      <c r="U947" s="5"/>
      <c r="X947" s="314"/>
      <c r="Y947" s="1"/>
      <c r="Z947" s="1"/>
      <c r="AA947" s="1"/>
      <c r="AB947" s="1"/>
      <c r="AC947" s="1"/>
      <c r="AD947" s="1"/>
      <c r="AE947" s="1"/>
      <c r="AF947" s="1"/>
      <c r="AG947" s="1"/>
      <c r="AH947" s="1"/>
      <c r="AI947" s="1"/>
      <c r="AJ947" s="1"/>
      <c r="AK947" s="1"/>
      <c r="AL947" s="1"/>
      <c r="AM947" s="1"/>
    </row>
    <row r="948" spans="2:39" x14ac:dyDescent="0.25">
      <c r="B948" s="29"/>
      <c r="C948" s="411" t="s">
        <v>81</v>
      </c>
      <c r="D948" s="346"/>
      <c r="E948" s="346"/>
      <c r="F948" s="346"/>
      <c r="G948" s="346"/>
      <c r="H948" s="107"/>
      <c r="I948" s="108"/>
      <c r="J948" s="108"/>
      <c r="K948" s="108"/>
      <c r="L948" s="108"/>
      <c r="M948" s="108"/>
      <c r="N948" s="108"/>
      <c r="O948" s="108"/>
      <c r="P948" s="108"/>
      <c r="Q948" s="108"/>
      <c r="R948" s="108"/>
      <c r="S948" s="108"/>
      <c r="T948" s="10">
        <f t="shared" si="1505"/>
        <v>0</v>
      </c>
      <c r="U948" s="5"/>
      <c r="X948" s="314"/>
      <c r="Y948" s="1"/>
      <c r="Z948" s="1"/>
      <c r="AA948" s="1"/>
      <c r="AB948" s="1"/>
      <c r="AC948" s="1"/>
      <c r="AD948" s="1"/>
      <c r="AE948" s="1"/>
      <c r="AF948" s="1"/>
      <c r="AG948" s="1"/>
      <c r="AH948" s="1"/>
      <c r="AI948" s="1"/>
      <c r="AJ948" s="1"/>
      <c r="AK948" s="1"/>
      <c r="AL948" s="1"/>
      <c r="AM948" s="1"/>
    </row>
    <row r="949" spans="2:39" x14ac:dyDescent="0.25">
      <c r="B949" s="29"/>
      <c r="C949" s="411" t="s">
        <v>82</v>
      </c>
      <c r="D949" s="346"/>
      <c r="E949" s="346"/>
      <c r="F949" s="346"/>
      <c r="G949" s="346"/>
      <c r="H949" s="107"/>
      <c r="I949" s="108"/>
      <c r="J949" s="108"/>
      <c r="K949" s="108"/>
      <c r="L949" s="108"/>
      <c r="M949" s="108"/>
      <c r="N949" s="108"/>
      <c r="O949" s="108"/>
      <c r="P949" s="108"/>
      <c r="Q949" s="108"/>
      <c r="R949" s="108"/>
      <c r="S949" s="108"/>
      <c r="T949" s="10">
        <f t="shared" si="1505"/>
        <v>0</v>
      </c>
      <c r="U949" s="5"/>
      <c r="X949" s="314"/>
      <c r="Y949" s="1"/>
      <c r="Z949" s="1"/>
      <c r="AA949" s="1"/>
      <c r="AB949" s="1"/>
      <c r="AC949" s="1"/>
      <c r="AD949" s="1"/>
      <c r="AE949" s="1"/>
      <c r="AF949" s="1"/>
      <c r="AG949" s="1"/>
      <c r="AH949" s="1"/>
      <c r="AI949" s="1"/>
      <c r="AJ949" s="1"/>
      <c r="AK949" s="1"/>
      <c r="AL949" s="1"/>
      <c r="AM949" s="1"/>
    </row>
    <row r="950" spans="2:39" x14ac:dyDescent="0.25">
      <c r="B950" s="29"/>
      <c r="H950" s="5"/>
      <c r="T950" s="5"/>
      <c r="U950" s="5"/>
      <c r="V950" s="326" t="s">
        <v>167</v>
      </c>
      <c r="X950" s="314"/>
      <c r="Y950" s="1"/>
      <c r="Z950" s="1"/>
      <c r="AA950" s="1"/>
      <c r="AB950" s="1"/>
      <c r="AC950" s="1"/>
      <c r="AD950" s="1"/>
      <c r="AE950" s="1"/>
      <c r="AF950" s="1"/>
      <c r="AG950" s="1"/>
      <c r="AH950" s="1"/>
      <c r="AI950" s="1"/>
      <c r="AJ950" s="1"/>
      <c r="AK950" s="1"/>
      <c r="AL950" s="1"/>
      <c r="AM950" s="1"/>
    </row>
    <row r="951" spans="2:39" x14ac:dyDescent="0.25">
      <c r="B951" s="29"/>
      <c r="G951" s="100" t="s">
        <v>105</v>
      </c>
      <c r="H951" s="10">
        <f>SUM(H938:H950)</f>
        <v>0</v>
      </c>
      <c r="I951" s="10">
        <f t="shared" ref="I951" si="1506">SUM(I938:I950)</f>
        <v>0</v>
      </c>
      <c r="J951" s="10">
        <f t="shared" ref="J951" si="1507">SUM(J938:J950)</f>
        <v>0</v>
      </c>
      <c r="K951" s="10">
        <f t="shared" ref="K951" si="1508">SUM(K938:K950)</f>
        <v>0</v>
      </c>
      <c r="L951" s="10">
        <f t="shared" ref="L951" si="1509">SUM(L938:L950)</f>
        <v>0</v>
      </c>
      <c r="M951" s="10">
        <f t="shared" ref="M951" si="1510">SUM(M938:M950)</f>
        <v>0</v>
      </c>
      <c r="N951" s="10">
        <f t="shared" ref="N951" si="1511">SUM(N938:N950)</f>
        <v>0</v>
      </c>
      <c r="O951" s="10">
        <f t="shared" ref="O951" si="1512">SUM(O938:O950)</f>
        <v>0</v>
      </c>
      <c r="P951" s="10">
        <f t="shared" ref="P951" si="1513">SUM(P938:P950)</f>
        <v>0</v>
      </c>
      <c r="Q951" s="10">
        <f t="shared" ref="Q951" si="1514">SUM(Q938:Q950)</f>
        <v>0</v>
      </c>
      <c r="R951" s="10">
        <f t="shared" ref="R951" si="1515">SUM(R938:R950)</f>
        <v>0</v>
      </c>
      <c r="S951" s="10">
        <f t="shared" ref="S951" si="1516">SUM(S938:S950)</f>
        <v>0</v>
      </c>
      <c r="T951" s="10">
        <f t="shared" ref="T951" si="1517">SUM(H951:S951)</f>
        <v>0</v>
      </c>
      <c r="U951" s="5"/>
      <c r="V951" s="327" t="s">
        <v>168</v>
      </c>
      <c r="X951" s="314"/>
      <c r="Y951" s="1"/>
      <c r="Z951" s="1"/>
      <c r="AA951" s="1"/>
      <c r="AB951" s="1"/>
      <c r="AC951" s="1"/>
      <c r="AD951" s="1"/>
      <c r="AE951" s="1"/>
      <c r="AF951" s="1"/>
      <c r="AG951" s="1"/>
      <c r="AH951" s="1"/>
      <c r="AI951" s="1"/>
      <c r="AJ951" s="1"/>
      <c r="AK951" s="1"/>
      <c r="AL951" s="1"/>
      <c r="AM951" s="1"/>
    </row>
    <row r="952" spans="2:39" x14ac:dyDescent="0.25">
      <c r="B952" s="29"/>
      <c r="G952" s="106" t="s">
        <v>112</v>
      </c>
      <c r="H952" s="10">
        <f>H951*$P$13</f>
        <v>0</v>
      </c>
      <c r="I952" s="10">
        <f t="shared" ref="I952:S952" si="1518">I951*$P$13</f>
        <v>0</v>
      </c>
      <c r="J952" s="10">
        <f t="shared" si="1518"/>
        <v>0</v>
      </c>
      <c r="K952" s="10">
        <f t="shared" si="1518"/>
        <v>0</v>
      </c>
      <c r="L952" s="10">
        <f t="shared" si="1518"/>
        <v>0</v>
      </c>
      <c r="M952" s="10">
        <f t="shared" si="1518"/>
        <v>0</v>
      </c>
      <c r="N952" s="10">
        <f t="shared" si="1518"/>
        <v>0</v>
      </c>
      <c r="O952" s="10">
        <f t="shared" si="1518"/>
        <v>0</v>
      </c>
      <c r="P952" s="10">
        <f t="shared" si="1518"/>
        <v>0</v>
      </c>
      <c r="Q952" s="10">
        <f t="shared" si="1518"/>
        <v>0</v>
      </c>
      <c r="R952" s="10">
        <f t="shared" si="1518"/>
        <v>0</v>
      </c>
      <c r="S952" s="10">
        <f t="shared" si="1518"/>
        <v>0</v>
      </c>
      <c r="T952" s="10">
        <f>SUM(H952:S952)</f>
        <v>0</v>
      </c>
      <c r="U952" s="5"/>
      <c r="V952" s="21">
        <f>'C Staff Rates &amp; Roles'!$L$18</f>
        <v>1800</v>
      </c>
      <c r="X952" s="314"/>
      <c r="Y952" s="1"/>
      <c r="Z952" s="1"/>
      <c r="AA952" s="1"/>
      <c r="AB952" s="1"/>
      <c r="AC952" s="1"/>
      <c r="AD952" s="1"/>
      <c r="AE952" s="1"/>
      <c r="AF952" s="1"/>
      <c r="AG952" s="1"/>
      <c r="AH952" s="1"/>
      <c r="AI952" s="1"/>
      <c r="AJ952" s="1"/>
      <c r="AK952" s="1"/>
      <c r="AL952" s="1"/>
      <c r="AM952" s="1"/>
    </row>
    <row r="953" spans="2:39" x14ac:dyDescent="0.25">
      <c r="B953" s="29"/>
      <c r="G953" s="100" t="s">
        <v>111</v>
      </c>
      <c r="H953" s="10">
        <f>H951*$Q$13</f>
        <v>0</v>
      </c>
      <c r="I953" s="10">
        <f t="shared" ref="I953:S953" si="1519">I951*$Q$13</f>
        <v>0</v>
      </c>
      <c r="J953" s="10">
        <f t="shared" si="1519"/>
        <v>0</v>
      </c>
      <c r="K953" s="10">
        <f t="shared" si="1519"/>
        <v>0</v>
      </c>
      <c r="L953" s="10">
        <f t="shared" si="1519"/>
        <v>0</v>
      </c>
      <c r="M953" s="10">
        <f t="shared" si="1519"/>
        <v>0</v>
      </c>
      <c r="N953" s="10">
        <f t="shared" si="1519"/>
        <v>0</v>
      </c>
      <c r="O953" s="10">
        <f t="shared" si="1519"/>
        <v>0</v>
      </c>
      <c r="P953" s="10">
        <f t="shared" si="1519"/>
        <v>0</v>
      </c>
      <c r="Q953" s="10">
        <f t="shared" si="1519"/>
        <v>0</v>
      </c>
      <c r="R953" s="10">
        <f t="shared" si="1519"/>
        <v>0</v>
      </c>
      <c r="S953" s="10">
        <f t="shared" si="1519"/>
        <v>0</v>
      </c>
      <c r="T953" s="10">
        <f>SUM(H953:S953)</f>
        <v>0</v>
      </c>
      <c r="U953" s="5"/>
      <c r="X953" s="314"/>
      <c r="Y953" s="1"/>
      <c r="Z953" s="1"/>
      <c r="AA953" s="1"/>
      <c r="AB953" s="1"/>
      <c r="AC953" s="1"/>
      <c r="AD953" s="1"/>
      <c r="AE953" s="1"/>
      <c r="AF953" s="1"/>
      <c r="AG953" s="1"/>
      <c r="AH953" s="1"/>
      <c r="AI953" s="1"/>
      <c r="AJ953" s="1"/>
      <c r="AK953" s="1"/>
      <c r="AL953" s="1"/>
      <c r="AM953" s="1"/>
    </row>
    <row r="954" spans="2:39" x14ac:dyDescent="0.25">
      <c r="B954" s="29"/>
      <c r="G954" s="100" t="s">
        <v>117</v>
      </c>
      <c r="H954" s="10">
        <f>SUM(H951:H953)</f>
        <v>0</v>
      </c>
      <c r="I954" s="10">
        <f t="shared" ref="I954" si="1520">SUM(I951:I953)</f>
        <v>0</v>
      </c>
      <c r="J954" s="10">
        <f t="shared" ref="J954" si="1521">SUM(J951:J953)</f>
        <v>0</v>
      </c>
      <c r="K954" s="10">
        <f t="shared" ref="K954" si="1522">SUM(K951:K953)</f>
        <v>0</v>
      </c>
      <c r="L954" s="10">
        <f t="shared" ref="L954" si="1523">SUM(L951:L953)</f>
        <v>0</v>
      </c>
      <c r="M954" s="10">
        <f t="shared" ref="M954" si="1524">SUM(M951:M953)</f>
        <v>0</v>
      </c>
      <c r="N954" s="10">
        <f t="shared" ref="N954" si="1525">SUM(N951:N953)</f>
        <v>0</v>
      </c>
      <c r="O954" s="10">
        <f t="shared" ref="O954" si="1526">SUM(O951:O953)</f>
        <v>0</v>
      </c>
      <c r="P954" s="10">
        <f t="shared" ref="P954" si="1527">SUM(P951:P953)</f>
        <v>0</v>
      </c>
      <c r="Q954" s="10">
        <f t="shared" ref="Q954" si="1528">SUM(Q951:Q953)</f>
        <v>0</v>
      </c>
      <c r="R954" s="10">
        <f t="shared" ref="R954" si="1529">SUM(R951:R953)</f>
        <v>0</v>
      </c>
      <c r="S954" s="10">
        <f t="shared" ref="S954" si="1530">SUM(S951:S953)</f>
        <v>0</v>
      </c>
      <c r="T954" s="104">
        <f>SUM(T951:T953)</f>
        <v>0</v>
      </c>
      <c r="U954" s="105"/>
      <c r="V954" s="141">
        <f>T954/V952</f>
        <v>0</v>
      </c>
      <c r="X954" s="314"/>
      <c r="Y954" s="1"/>
      <c r="Z954" s="1"/>
      <c r="AA954" s="1"/>
      <c r="AB954" s="1"/>
      <c r="AC954" s="1"/>
      <c r="AD954" s="1"/>
      <c r="AE954" s="1"/>
      <c r="AF954" s="1"/>
      <c r="AG954" s="1"/>
      <c r="AH954" s="1"/>
      <c r="AI954" s="1"/>
      <c r="AJ954" s="1"/>
      <c r="AK954" s="1"/>
      <c r="AL954" s="1"/>
      <c r="AM954" s="1"/>
    </row>
    <row r="955" spans="2:39" x14ac:dyDescent="0.25">
      <c r="B955" s="29"/>
      <c r="X955" s="314"/>
      <c r="Y955" s="1"/>
      <c r="Z955" s="1"/>
      <c r="AA955" s="1"/>
      <c r="AB955" s="1"/>
      <c r="AC955" s="1"/>
      <c r="AD955" s="1"/>
      <c r="AE955" s="1"/>
      <c r="AF955" s="1"/>
      <c r="AG955" s="1"/>
      <c r="AH955" s="1"/>
      <c r="AI955" s="1"/>
      <c r="AJ955" s="1"/>
      <c r="AK955" s="1"/>
      <c r="AL955" s="1"/>
      <c r="AM955" s="1"/>
    </row>
    <row r="956" spans="2:39" ht="18.75" x14ac:dyDescent="0.3">
      <c r="B956" s="29"/>
      <c r="E956" s="23" t="s">
        <v>40</v>
      </c>
      <c r="G956" s="101" t="s">
        <v>113</v>
      </c>
      <c r="I956" s="94" t="s">
        <v>109</v>
      </c>
      <c r="J956" s="121">
        <f>$O$13</f>
        <v>15</v>
      </c>
      <c r="K956" s="94"/>
      <c r="M956" s="94" t="s">
        <v>95</v>
      </c>
      <c r="N956" s="20">
        <f>$P$13</f>
        <v>0</v>
      </c>
      <c r="P956" t="s">
        <v>110</v>
      </c>
      <c r="R956" s="121">
        <f>$Q$13</f>
        <v>0.5</v>
      </c>
      <c r="X956" s="314"/>
      <c r="Y956" s="1"/>
      <c r="Z956" s="1"/>
      <c r="AA956" s="1"/>
      <c r="AB956" s="1"/>
      <c r="AC956" s="1"/>
      <c r="AD956" s="1"/>
      <c r="AE956" s="1"/>
      <c r="AF956" s="1"/>
      <c r="AG956" s="1"/>
      <c r="AH956" s="1"/>
      <c r="AI956" s="1"/>
      <c r="AJ956" s="1"/>
      <c r="AK956" s="1"/>
      <c r="AL956" s="1"/>
      <c r="AM956" s="1"/>
    </row>
    <row r="957" spans="2:39" x14ac:dyDescent="0.25">
      <c r="B957" s="29"/>
      <c r="C957" s="353" t="s">
        <v>123</v>
      </c>
      <c r="D957" s="362"/>
      <c r="E957" s="362"/>
      <c r="F957" s="362"/>
      <c r="G957" s="362"/>
      <c r="H957" s="109" t="s">
        <v>91</v>
      </c>
      <c r="I957" s="109" t="s">
        <v>92</v>
      </c>
      <c r="J957" s="109" t="s">
        <v>93</v>
      </c>
      <c r="K957" s="109" t="s">
        <v>94</v>
      </c>
      <c r="L957" s="109" t="s">
        <v>83</v>
      </c>
      <c r="M957" s="109" t="s">
        <v>84</v>
      </c>
      <c r="N957" s="109" t="s">
        <v>85</v>
      </c>
      <c r="O957" s="109" t="s">
        <v>86</v>
      </c>
      <c r="P957" s="109" t="s">
        <v>87</v>
      </c>
      <c r="Q957" s="109" t="s">
        <v>88</v>
      </c>
      <c r="R957" s="109" t="s">
        <v>89</v>
      </c>
      <c r="S957" s="109" t="s">
        <v>90</v>
      </c>
      <c r="T957" s="109" t="s">
        <v>3</v>
      </c>
      <c r="U957" s="136"/>
      <c r="X957" s="314"/>
      <c r="Y957" s="1"/>
      <c r="Z957" s="1"/>
      <c r="AA957" s="1"/>
      <c r="AB957" s="1"/>
      <c r="AC957" s="1"/>
      <c r="AD957" s="1"/>
      <c r="AE957" s="1"/>
      <c r="AF957" s="1"/>
      <c r="AG957" s="1"/>
      <c r="AH957" s="1"/>
      <c r="AI957" s="1"/>
      <c r="AJ957" s="1"/>
      <c r="AK957" s="1"/>
      <c r="AL957" s="1"/>
      <c r="AM957" s="1"/>
    </row>
    <row r="958" spans="2:39" x14ac:dyDescent="0.25">
      <c r="B958" s="29"/>
      <c r="C958" s="411" t="s">
        <v>71</v>
      </c>
      <c r="D958" s="346"/>
      <c r="E958" s="346"/>
      <c r="F958" s="346"/>
      <c r="G958" s="346"/>
      <c r="H958" s="107"/>
      <c r="I958" s="108"/>
      <c r="J958" s="108"/>
      <c r="K958" s="108"/>
      <c r="L958" s="108"/>
      <c r="M958" s="108"/>
      <c r="N958" s="108"/>
      <c r="O958" s="108"/>
      <c r="P958" s="108"/>
      <c r="Q958" s="108"/>
      <c r="R958" s="108"/>
      <c r="S958" s="108"/>
      <c r="T958" s="10">
        <f t="shared" ref="T958:T969" si="1531">SUM(H958:S958)</f>
        <v>0</v>
      </c>
      <c r="U958" s="5"/>
      <c r="X958" s="314"/>
      <c r="Y958" s="1"/>
      <c r="Z958" s="1"/>
      <c r="AA958" s="1"/>
      <c r="AB958" s="1"/>
      <c r="AC958" s="1"/>
      <c r="AD958" s="1"/>
      <c r="AE958" s="1"/>
      <c r="AF958" s="1"/>
      <c r="AG958" s="1"/>
      <c r="AH958" s="1"/>
      <c r="AI958" s="1"/>
      <c r="AJ958" s="1"/>
      <c r="AK958" s="1"/>
      <c r="AL958" s="1"/>
      <c r="AM958" s="1"/>
    </row>
    <row r="959" spans="2:39" x14ac:dyDescent="0.25">
      <c r="B959" s="29"/>
      <c r="C959" s="411" t="s">
        <v>72</v>
      </c>
      <c r="D959" s="346"/>
      <c r="E959" s="346"/>
      <c r="F959" s="346"/>
      <c r="G959" s="346"/>
      <c r="H959" s="107"/>
      <c r="I959" s="108"/>
      <c r="J959" s="108"/>
      <c r="K959" s="108"/>
      <c r="L959" s="108"/>
      <c r="M959" s="108"/>
      <c r="N959" s="108"/>
      <c r="O959" s="108"/>
      <c r="P959" s="108"/>
      <c r="Q959" s="108"/>
      <c r="R959" s="108"/>
      <c r="S959" s="108"/>
      <c r="T959" s="10">
        <f t="shared" si="1531"/>
        <v>0</v>
      </c>
      <c r="U959" s="5"/>
      <c r="X959" s="314"/>
      <c r="Y959" s="1"/>
      <c r="Z959" s="1"/>
      <c r="AA959" s="1"/>
      <c r="AB959" s="1"/>
      <c r="AC959" s="1"/>
      <c r="AD959" s="1"/>
      <c r="AE959" s="1"/>
      <c r="AF959" s="1"/>
      <c r="AG959" s="1"/>
      <c r="AH959" s="1"/>
      <c r="AI959" s="1"/>
      <c r="AJ959" s="1"/>
      <c r="AK959" s="1"/>
      <c r="AL959" s="1"/>
      <c r="AM959" s="1"/>
    </row>
    <row r="960" spans="2:39" x14ac:dyDescent="0.25">
      <c r="B960" s="29"/>
      <c r="C960" s="411" t="s">
        <v>73</v>
      </c>
      <c r="D960" s="346"/>
      <c r="E960" s="346"/>
      <c r="F960" s="346"/>
      <c r="G960" s="346"/>
      <c r="H960" s="107"/>
      <c r="I960" s="108"/>
      <c r="J960" s="108"/>
      <c r="K960" s="108"/>
      <c r="L960" s="108"/>
      <c r="M960" s="108"/>
      <c r="N960" s="108"/>
      <c r="O960" s="108"/>
      <c r="P960" s="108"/>
      <c r="Q960" s="108"/>
      <c r="R960" s="108"/>
      <c r="S960" s="108"/>
      <c r="T960" s="10">
        <f t="shared" si="1531"/>
        <v>0</v>
      </c>
      <c r="U960" s="5"/>
      <c r="X960" s="314"/>
      <c r="Y960" s="1"/>
      <c r="Z960" s="1"/>
      <c r="AA960" s="1"/>
      <c r="AB960" s="1"/>
      <c r="AC960" s="1"/>
      <c r="AD960" s="1"/>
      <c r="AE960" s="1"/>
      <c r="AF960" s="1"/>
      <c r="AG960" s="1"/>
      <c r="AH960" s="1"/>
      <c r="AI960" s="1"/>
      <c r="AJ960" s="1"/>
      <c r="AK960" s="1"/>
      <c r="AL960" s="1"/>
      <c r="AM960" s="1"/>
    </row>
    <row r="961" spans="2:39" x14ac:dyDescent="0.25">
      <c r="B961" s="29"/>
      <c r="C961" s="411" t="s">
        <v>74</v>
      </c>
      <c r="D961" s="346"/>
      <c r="E961" s="346"/>
      <c r="F961" s="346"/>
      <c r="G961" s="346"/>
      <c r="H961" s="107"/>
      <c r="I961" s="108"/>
      <c r="J961" s="108"/>
      <c r="K961" s="107"/>
      <c r="L961" s="108"/>
      <c r="M961" s="108"/>
      <c r="N961" s="108"/>
      <c r="O961" s="108"/>
      <c r="P961" s="108"/>
      <c r="Q961" s="108"/>
      <c r="R961" s="108"/>
      <c r="S961" s="108"/>
      <c r="T961" s="10">
        <f t="shared" si="1531"/>
        <v>0</v>
      </c>
      <c r="U961" s="5"/>
      <c r="X961" s="314"/>
      <c r="Y961" s="1"/>
      <c r="Z961" s="1"/>
      <c r="AA961" s="1"/>
      <c r="AB961" s="1"/>
      <c r="AC961" s="1"/>
      <c r="AD961" s="1"/>
      <c r="AE961" s="1"/>
      <c r="AF961" s="1"/>
      <c r="AG961" s="1"/>
      <c r="AH961" s="1"/>
      <c r="AI961" s="1"/>
      <c r="AJ961" s="1"/>
      <c r="AK961" s="1"/>
      <c r="AL961" s="1"/>
      <c r="AM961" s="1"/>
    </row>
    <row r="962" spans="2:39" x14ac:dyDescent="0.25">
      <c r="B962" s="29"/>
      <c r="C962" s="411" t="s">
        <v>75</v>
      </c>
      <c r="D962" s="346"/>
      <c r="E962" s="346"/>
      <c r="F962" s="346"/>
      <c r="G962" s="346"/>
      <c r="H962" s="107"/>
      <c r="I962" s="108"/>
      <c r="J962" s="108"/>
      <c r="K962" s="107"/>
      <c r="L962" s="108"/>
      <c r="M962" s="108"/>
      <c r="N962" s="108"/>
      <c r="O962" s="108"/>
      <c r="P962" s="108"/>
      <c r="Q962" s="108"/>
      <c r="R962" s="108"/>
      <c r="S962" s="108"/>
      <c r="T962" s="10">
        <f t="shared" si="1531"/>
        <v>0</v>
      </c>
      <c r="U962" s="5"/>
      <c r="X962" s="314"/>
      <c r="Y962" s="1"/>
      <c r="Z962" s="1"/>
      <c r="AA962" s="1"/>
      <c r="AB962" s="1"/>
      <c r="AC962" s="1"/>
      <c r="AD962" s="1"/>
      <c r="AE962" s="1"/>
      <c r="AF962" s="1"/>
      <c r="AG962" s="1"/>
      <c r="AH962" s="1"/>
      <c r="AI962" s="1"/>
      <c r="AJ962" s="1"/>
      <c r="AK962" s="1"/>
      <c r="AL962" s="1"/>
      <c r="AM962" s="1"/>
    </row>
    <row r="963" spans="2:39" x14ac:dyDescent="0.25">
      <c r="B963" s="29"/>
      <c r="C963" s="411" t="s">
        <v>76</v>
      </c>
      <c r="D963" s="346"/>
      <c r="E963" s="346"/>
      <c r="F963" s="346"/>
      <c r="G963" s="346"/>
      <c r="H963" s="107"/>
      <c r="I963" s="108"/>
      <c r="J963" s="108"/>
      <c r="K963" s="107"/>
      <c r="L963" s="108"/>
      <c r="M963" s="108"/>
      <c r="N963" s="108"/>
      <c r="O963" s="108"/>
      <c r="P963" s="108"/>
      <c r="Q963" s="108"/>
      <c r="R963" s="108"/>
      <c r="S963" s="108"/>
      <c r="T963" s="10">
        <f t="shared" si="1531"/>
        <v>0</v>
      </c>
      <c r="U963" s="5"/>
      <c r="X963" s="314"/>
      <c r="Y963" s="1"/>
      <c r="Z963" s="1"/>
      <c r="AA963" s="1"/>
      <c r="AB963" s="1"/>
      <c r="AC963" s="1"/>
      <c r="AD963" s="1"/>
      <c r="AE963" s="1"/>
      <c r="AF963" s="1"/>
      <c r="AG963" s="1"/>
      <c r="AH963" s="1"/>
      <c r="AI963" s="1"/>
      <c r="AJ963" s="1"/>
      <c r="AK963" s="1"/>
      <c r="AL963" s="1"/>
      <c r="AM963" s="1"/>
    </row>
    <row r="964" spans="2:39" x14ac:dyDescent="0.25">
      <c r="B964" s="29"/>
      <c r="C964" s="411" t="s">
        <v>77</v>
      </c>
      <c r="D964" s="346"/>
      <c r="E964" s="346"/>
      <c r="F964" s="346"/>
      <c r="G964" s="346"/>
      <c r="H964" s="107"/>
      <c r="I964" s="108"/>
      <c r="J964" s="108"/>
      <c r="K964" s="108"/>
      <c r="L964" s="108"/>
      <c r="M964" s="108"/>
      <c r="N964" s="107"/>
      <c r="O964" s="108"/>
      <c r="P964" s="108"/>
      <c r="Q964" s="108"/>
      <c r="R964" s="108"/>
      <c r="S964" s="108"/>
      <c r="T964" s="10">
        <f t="shared" si="1531"/>
        <v>0</v>
      </c>
      <c r="U964" s="5"/>
      <c r="X964" s="314"/>
      <c r="Y964" s="1"/>
      <c r="Z964" s="1"/>
      <c r="AA964" s="1"/>
      <c r="AB964" s="1"/>
      <c r="AC964" s="1"/>
      <c r="AD964" s="1"/>
      <c r="AE964" s="1"/>
      <c r="AF964" s="1"/>
      <c r="AG964" s="1"/>
      <c r="AH964" s="1"/>
      <c r="AI964" s="1"/>
      <c r="AJ964" s="1"/>
      <c r="AK964" s="1"/>
      <c r="AL964" s="1"/>
      <c r="AM964" s="1"/>
    </row>
    <row r="965" spans="2:39" x14ac:dyDescent="0.25">
      <c r="B965" s="29"/>
      <c r="C965" s="411" t="s">
        <v>78</v>
      </c>
      <c r="D965" s="346"/>
      <c r="E965" s="346"/>
      <c r="F965" s="346"/>
      <c r="G965" s="346"/>
      <c r="H965" s="107"/>
      <c r="I965" s="108"/>
      <c r="J965" s="108"/>
      <c r="K965" s="108"/>
      <c r="L965" s="108"/>
      <c r="M965" s="108"/>
      <c r="N965" s="107"/>
      <c r="O965" s="108"/>
      <c r="P965" s="108"/>
      <c r="Q965" s="108"/>
      <c r="R965" s="108"/>
      <c r="S965" s="108"/>
      <c r="T965" s="10">
        <f t="shared" si="1531"/>
        <v>0</v>
      </c>
      <c r="U965" s="5"/>
      <c r="X965" s="314"/>
      <c r="Y965" s="1"/>
      <c r="Z965" s="1"/>
      <c r="AA965" s="1"/>
      <c r="AB965" s="1"/>
      <c r="AC965" s="1"/>
      <c r="AD965" s="1"/>
      <c r="AE965" s="1"/>
      <c r="AF965" s="1"/>
      <c r="AG965" s="1"/>
      <c r="AH965" s="1"/>
      <c r="AI965" s="1"/>
      <c r="AJ965" s="1"/>
      <c r="AK965" s="1"/>
      <c r="AL965" s="1"/>
      <c r="AM965" s="1"/>
    </row>
    <row r="966" spans="2:39" x14ac:dyDescent="0.25">
      <c r="B966" s="29"/>
      <c r="C966" s="411" t="s">
        <v>79</v>
      </c>
      <c r="D966" s="346"/>
      <c r="E966" s="346"/>
      <c r="F966" s="346"/>
      <c r="G966" s="346"/>
      <c r="H966" s="107"/>
      <c r="I966" s="108"/>
      <c r="J966" s="108"/>
      <c r="K966" s="108"/>
      <c r="L966" s="108"/>
      <c r="M966" s="108"/>
      <c r="N966" s="107"/>
      <c r="O966" s="108"/>
      <c r="P966" s="108"/>
      <c r="Q966" s="108"/>
      <c r="R966" s="108"/>
      <c r="S966" s="108"/>
      <c r="T966" s="10">
        <f t="shared" si="1531"/>
        <v>0</v>
      </c>
      <c r="U966" s="5"/>
      <c r="X966" s="314"/>
      <c r="Y966" s="1"/>
      <c r="Z966" s="1"/>
      <c r="AA966" s="1"/>
      <c r="AB966" s="1"/>
      <c r="AC966" s="1"/>
      <c r="AD966" s="1"/>
      <c r="AE966" s="1"/>
      <c r="AF966" s="1"/>
      <c r="AG966" s="1"/>
      <c r="AH966" s="1"/>
      <c r="AI966" s="1"/>
      <c r="AJ966" s="1"/>
      <c r="AK966" s="1"/>
      <c r="AL966" s="1"/>
      <c r="AM966" s="1"/>
    </row>
    <row r="967" spans="2:39" x14ac:dyDescent="0.25">
      <c r="B967" s="29"/>
      <c r="C967" s="411" t="s">
        <v>80</v>
      </c>
      <c r="D967" s="346"/>
      <c r="E967" s="346"/>
      <c r="F967" s="346"/>
      <c r="G967" s="346"/>
      <c r="H967" s="107"/>
      <c r="I967" s="108"/>
      <c r="J967" s="108"/>
      <c r="K967" s="108"/>
      <c r="L967" s="108"/>
      <c r="M967" s="108"/>
      <c r="N967" s="108"/>
      <c r="O967" s="108"/>
      <c r="P967" s="108"/>
      <c r="Q967" s="108"/>
      <c r="R967" s="108"/>
      <c r="S967" s="108"/>
      <c r="T967" s="10">
        <f t="shared" si="1531"/>
        <v>0</v>
      </c>
      <c r="U967" s="5"/>
      <c r="X967" s="314"/>
      <c r="Y967" s="1"/>
      <c r="Z967" s="1"/>
      <c r="AA967" s="1"/>
      <c r="AB967" s="1"/>
      <c r="AC967" s="1"/>
      <c r="AD967" s="1"/>
      <c r="AE967" s="1"/>
      <c r="AF967" s="1"/>
      <c r="AG967" s="1"/>
      <c r="AH967" s="1"/>
      <c r="AI967" s="1"/>
      <c r="AJ967" s="1"/>
      <c r="AK967" s="1"/>
      <c r="AL967" s="1"/>
      <c r="AM967" s="1"/>
    </row>
    <row r="968" spans="2:39" x14ac:dyDescent="0.25">
      <c r="B968" s="29"/>
      <c r="C968" s="411" t="s">
        <v>81</v>
      </c>
      <c r="D968" s="346"/>
      <c r="E968" s="346"/>
      <c r="F968" s="346"/>
      <c r="G968" s="346"/>
      <c r="H968" s="107"/>
      <c r="I968" s="108"/>
      <c r="J968" s="108"/>
      <c r="K968" s="108"/>
      <c r="L968" s="108"/>
      <c r="M968" s="108"/>
      <c r="N968" s="108"/>
      <c r="O968" s="108"/>
      <c r="P968" s="108"/>
      <c r="Q968" s="108"/>
      <c r="R968" s="108"/>
      <c r="S968" s="108"/>
      <c r="T968" s="10">
        <f t="shared" si="1531"/>
        <v>0</v>
      </c>
      <c r="U968" s="5"/>
      <c r="X968" s="314"/>
      <c r="Y968" s="1"/>
      <c r="Z968" s="1"/>
      <c r="AA968" s="1"/>
      <c r="AB968" s="1"/>
      <c r="AC968" s="1"/>
      <c r="AD968" s="1"/>
      <c r="AE968" s="1"/>
      <c r="AF968" s="1"/>
      <c r="AG968" s="1"/>
      <c r="AH968" s="1"/>
      <c r="AI968" s="1"/>
      <c r="AJ968" s="1"/>
      <c r="AK968" s="1"/>
      <c r="AL968" s="1"/>
      <c r="AM968" s="1"/>
    </row>
    <row r="969" spans="2:39" x14ac:dyDescent="0.25">
      <c r="B969" s="29"/>
      <c r="C969" s="411" t="s">
        <v>82</v>
      </c>
      <c r="D969" s="346"/>
      <c r="E969" s="346"/>
      <c r="F969" s="346"/>
      <c r="G969" s="346"/>
      <c r="H969" s="107"/>
      <c r="I969" s="108"/>
      <c r="J969" s="108"/>
      <c r="K969" s="108"/>
      <c r="L969" s="108"/>
      <c r="M969" s="108"/>
      <c r="N969" s="108"/>
      <c r="O969" s="108"/>
      <c r="P969" s="108"/>
      <c r="Q969" s="108"/>
      <c r="R969" s="108"/>
      <c r="S969" s="108"/>
      <c r="T969" s="10">
        <f t="shared" si="1531"/>
        <v>0</v>
      </c>
      <c r="U969" s="5"/>
      <c r="X969" s="314"/>
      <c r="Y969" s="1"/>
      <c r="Z969" s="1"/>
      <c r="AA969" s="1"/>
      <c r="AB969" s="1"/>
      <c r="AC969" s="1"/>
      <c r="AD969" s="1"/>
      <c r="AE969" s="1"/>
      <c r="AF969" s="1"/>
      <c r="AG969" s="1"/>
      <c r="AH969" s="1"/>
      <c r="AI969" s="1"/>
      <c r="AJ969" s="1"/>
      <c r="AK969" s="1"/>
      <c r="AL969" s="1"/>
      <c r="AM969" s="1"/>
    </row>
    <row r="970" spans="2:39" x14ac:dyDescent="0.25">
      <c r="B970" s="29"/>
      <c r="H970" s="5"/>
      <c r="T970" s="5"/>
      <c r="U970" s="5"/>
      <c r="V970" s="326" t="s">
        <v>167</v>
      </c>
      <c r="X970" s="314"/>
      <c r="Y970" s="1"/>
      <c r="Z970" s="1"/>
      <c r="AA970" s="1"/>
      <c r="AB970" s="1"/>
      <c r="AC970" s="1"/>
      <c r="AD970" s="1"/>
      <c r="AE970" s="1"/>
      <c r="AF970" s="1"/>
      <c r="AG970" s="1"/>
      <c r="AH970" s="1"/>
      <c r="AI970" s="1"/>
      <c r="AJ970" s="1"/>
      <c r="AK970" s="1"/>
      <c r="AL970" s="1"/>
      <c r="AM970" s="1"/>
    </row>
    <row r="971" spans="2:39" x14ac:dyDescent="0.25">
      <c r="B971" s="29"/>
      <c r="G971" s="100" t="s">
        <v>105</v>
      </c>
      <c r="H971" s="10">
        <f>SUM(H958:H970)</f>
        <v>0</v>
      </c>
      <c r="I971" s="10">
        <f t="shared" ref="I971" si="1532">SUM(I958:I970)</f>
        <v>0</v>
      </c>
      <c r="J971" s="10">
        <f t="shared" ref="J971" si="1533">SUM(J958:J970)</f>
        <v>0</v>
      </c>
      <c r="K971" s="10">
        <f t="shared" ref="K971" si="1534">SUM(K958:K970)</f>
        <v>0</v>
      </c>
      <c r="L971" s="10">
        <f t="shared" ref="L971" si="1535">SUM(L958:L970)</f>
        <v>0</v>
      </c>
      <c r="M971" s="10">
        <f t="shared" ref="M971" si="1536">SUM(M958:M970)</f>
        <v>0</v>
      </c>
      <c r="N971" s="10">
        <f t="shared" ref="N971" si="1537">SUM(N958:N970)</f>
        <v>0</v>
      </c>
      <c r="O971" s="10">
        <f t="shared" ref="O971" si="1538">SUM(O958:O970)</f>
        <v>0</v>
      </c>
      <c r="P971" s="10">
        <f t="shared" ref="P971" si="1539">SUM(P958:P970)</f>
        <v>0</v>
      </c>
      <c r="Q971" s="10">
        <f t="shared" ref="Q971" si="1540">SUM(Q958:Q970)</f>
        <v>0</v>
      </c>
      <c r="R971" s="10">
        <f t="shared" ref="R971" si="1541">SUM(R958:R970)</f>
        <v>0</v>
      </c>
      <c r="S971" s="10">
        <f t="shared" ref="S971" si="1542">SUM(S958:S970)</f>
        <v>0</v>
      </c>
      <c r="T971" s="10">
        <f t="shared" ref="T971" si="1543">SUM(H971:S971)</f>
        <v>0</v>
      </c>
      <c r="U971" s="5"/>
      <c r="V971" s="327" t="s">
        <v>168</v>
      </c>
      <c r="X971" s="314"/>
      <c r="Y971" s="1"/>
      <c r="Z971" s="1"/>
      <c r="AA971" s="1"/>
      <c r="AB971" s="1"/>
      <c r="AC971" s="1"/>
      <c r="AD971" s="1"/>
      <c r="AE971" s="1"/>
      <c r="AF971" s="1"/>
      <c r="AG971" s="1"/>
      <c r="AH971" s="1"/>
      <c r="AI971" s="1"/>
      <c r="AJ971" s="1"/>
      <c r="AK971" s="1"/>
      <c r="AL971" s="1"/>
      <c r="AM971" s="1"/>
    </row>
    <row r="972" spans="2:39" x14ac:dyDescent="0.25">
      <c r="B972" s="29"/>
      <c r="G972" s="106" t="s">
        <v>112</v>
      </c>
      <c r="H972" s="10">
        <f>H971*$P$13</f>
        <v>0</v>
      </c>
      <c r="I972" s="10">
        <f t="shared" ref="I972" si="1544">I971*$P$13</f>
        <v>0</v>
      </c>
      <c r="J972" s="10">
        <f t="shared" ref="J972" si="1545">J971*$P$13</f>
        <v>0</v>
      </c>
      <c r="K972" s="10">
        <f t="shared" ref="K972" si="1546">K971*$P$13</f>
        <v>0</v>
      </c>
      <c r="L972" s="10">
        <f t="shared" ref="L972" si="1547">L971*$P$13</f>
        <v>0</v>
      </c>
      <c r="M972" s="10">
        <f t="shared" ref="M972" si="1548">M971*$P$13</f>
        <v>0</v>
      </c>
      <c r="N972" s="10">
        <f t="shared" ref="N972" si="1549">N971*$P$13</f>
        <v>0</v>
      </c>
      <c r="O972" s="10">
        <f t="shared" ref="O972" si="1550">O971*$P$13</f>
        <v>0</v>
      </c>
      <c r="P972" s="10">
        <f t="shared" ref="P972" si="1551">P971*$P$13</f>
        <v>0</v>
      </c>
      <c r="Q972" s="10">
        <f t="shared" ref="Q972" si="1552">Q971*$P$13</f>
        <v>0</v>
      </c>
      <c r="R972" s="10">
        <f t="shared" ref="R972" si="1553">R971*$P$13</f>
        <v>0</v>
      </c>
      <c r="S972" s="10">
        <f t="shared" ref="S972" si="1554">S971*$P$13</f>
        <v>0</v>
      </c>
      <c r="T972" s="10">
        <f>SUM(H972:S972)</f>
        <v>0</v>
      </c>
      <c r="U972" s="5"/>
      <c r="V972" s="21">
        <f>'C Staff Rates &amp; Roles'!$L$18</f>
        <v>1800</v>
      </c>
      <c r="X972" s="314"/>
      <c r="Y972" s="1"/>
      <c r="Z972" s="1"/>
      <c r="AA972" s="1"/>
      <c r="AB972" s="1"/>
      <c r="AC972" s="1"/>
      <c r="AD972" s="1"/>
      <c r="AE972" s="1"/>
      <c r="AF972" s="1"/>
      <c r="AG972" s="1"/>
      <c r="AH972" s="1"/>
      <c r="AI972" s="1"/>
      <c r="AJ972" s="1"/>
      <c r="AK972" s="1"/>
      <c r="AL972" s="1"/>
      <c r="AM972" s="1"/>
    </row>
    <row r="973" spans="2:39" x14ac:dyDescent="0.25">
      <c r="B973" s="29"/>
      <c r="G973" s="100" t="s">
        <v>111</v>
      </c>
      <c r="H973" s="10">
        <f>H971*$Q$13</f>
        <v>0</v>
      </c>
      <c r="I973" s="10">
        <f t="shared" ref="I973:S973" si="1555">I971*$Q$13</f>
        <v>0</v>
      </c>
      <c r="J973" s="10">
        <f t="shared" si="1555"/>
        <v>0</v>
      </c>
      <c r="K973" s="10">
        <f t="shared" si="1555"/>
        <v>0</v>
      </c>
      <c r="L973" s="10">
        <f t="shared" si="1555"/>
        <v>0</v>
      </c>
      <c r="M973" s="10">
        <f t="shared" si="1555"/>
        <v>0</v>
      </c>
      <c r="N973" s="10">
        <f t="shared" si="1555"/>
        <v>0</v>
      </c>
      <c r="O973" s="10">
        <f t="shared" si="1555"/>
        <v>0</v>
      </c>
      <c r="P973" s="10">
        <f t="shared" si="1555"/>
        <v>0</v>
      </c>
      <c r="Q973" s="10">
        <f t="shared" si="1555"/>
        <v>0</v>
      </c>
      <c r="R973" s="10">
        <f t="shared" si="1555"/>
        <v>0</v>
      </c>
      <c r="S973" s="10">
        <f t="shared" si="1555"/>
        <v>0</v>
      </c>
      <c r="T973" s="10">
        <f>SUM(H973:S973)</f>
        <v>0</v>
      </c>
      <c r="U973" s="5"/>
      <c r="X973" s="314"/>
      <c r="Y973" s="1"/>
      <c r="Z973" s="1"/>
      <c r="AA973" s="1"/>
      <c r="AB973" s="1"/>
      <c r="AC973" s="1"/>
      <c r="AD973" s="1"/>
      <c r="AE973" s="1"/>
      <c r="AF973" s="1"/>
      <c r="AG973" s="1"/>
      <c r="AH973" s="1"/>
      <c r="AI973" s="1"/>
      <c r="AJ973" s="1"/>
      <c r="AK973" s="1"/>
      <c r="AL973" s="1"/>
      <c r="AM973" s="1"/>
    </row>
    <row r="974" spans="2:39" x14ac:dyDescent="0.25">
      <c r="B974" s="29"/>
      <c r="G974" s="100" t="s">
        <v>118</v>
      </c>
      <c r="H974" s="10">
        <f>SUM(H971:H973)</f>
        <v>0</v>
      </c>
      <c r="I974" s="10">
        <f t="shared" ref="I974" si="1556">SUM(I971:I973)</f>
        <v>0</v>
      </c>
      <c r="J974" s="10">
        <f t="shared" ref="J974" si="1557">SUM(J971:J973)</f>
        <v>0</v>
      </c>
      <c r="K974" s="10">
        <f t="shared" ref="K974" si="1558">SUM(K971:K973)</f>
        <v>0</v>
      </c>
      <c r="L974" s="10">
        <f t="shared" ref="L974" si="1559">SUM(L971:L973)</f>
        <v>0</v>
      </c>
      <c r="M974" s="10">
        <f t="shared" ref="M974" si="1560">SUM(M971:M973)</f>
        <v>0</v>
      </c>
      <c r="N974" s="10">
        <f t="shared" ref="N974" si="1561">SUM(N971:N973)</f>
        <v>0</v>
      </c>
      <c r="O974" s="10">
        <f t="shared" ref="O974" si="1562">SUM(O971:O973)</f>
        <v>0</v>
      </c>
      <c r="P974" s="10">
        <f t="shared" ref="P974" si="1563">SUM(P971:P973)</f>
        <v>0</v>
      </c>
      <c r="Q974" s="10">
        <f t="shared" ref="Q974" si="1564">SUM(Q971:Q973)</f>
        <v>0</v>
      </c>
      <c r="R974" s="10">
        <f t="shared" ref="R974" si="1565">SUM(R971:R973)</f>
        <v>0</v>
      </c>
      <c r="S974" s="10">
        <f t="shared" ref="S974" si="1566">SUM(S971:S973)</f>
        <v>0</v>
      </c>
      <c r="T974" s="104">
        <f>SUM(T971:T973)</f>
        <v>0</v>
      </c>
      <c r="U974" s="105"/>
      <c r="V974" s="141">
        <f>T974/V972</f>
        <v>0</v>
      </c>
      <c r="X974" s="314"/>
      <c r="Y974" s="1"/>
      <c r="Z974" s="1"/>
      <c r="AA974" s="1"/>
      <c r="AB974" s="1"/>
      <c r="AC974" s="1"/>
      <c r="AD974" s="1"/>
      <c r="AE974" s="1"/>
      <c r="AF974" s="1"/>
      <c r="AG974" s="1"/>
      <c r="AH974" s="1"/>
      <c r="AI974" s="1"/>
      <c r="AJ974" s="1"/>
      <c r="AK974" s="1"/>
      <c r="AL974" s="1"/>
      <c r="AM974" s="1"/>
    </row>
    <row r="975" spans="2:39" x14ac:dyDescent="0.25">
      <c r="B975" s="29"/>
      <c r="X975" s="314"/>
      <c r="Y975" s="1"/>
      <c r="Z975" s="1"/>
      <c r="AA975" s="1"/>
      <c r="AB975" s="1"/>
      <c r="AC975" s="1"/>
      <c r="AD975" s="1"/>
      <c r="AE975" s="1"/>
      <c r="AF975" s="1"/>
      <c r="AG975" s="1"/>
      <c r="AH975" s="1"/>
      <c r="AI975" s="1"/>
      <c r="AJ975" s="1"/>
      <c r="AK975" s="1"/>
      <c r="AL975" s="1"/>
      <c r="AM975" s="1"/>
    </row>
    <row r="976" spans="2:39" ht="18.75" x14ac:dyDescent="0.3">
      <c r="B976" s="29"/>
      <c r="E976" s="23" t="s">
        <v>44</v>
      </c>
      <c r="G976" s="101" t="s">
        <v>114</v>
      </c>
      <c r="I976" s="94" t="s">
        <v>109</v>
      </c>
      <c r="J976" s="121">
        <f>$O$13</f>
        <v>15</v>
      </c>
      <c r="K976" s="94"/>
      <c r="M976" s="94" t="s">
        <v>95</v>
      </c>
      <c r="N976" s="20">
        <f>$P$13</f>
        <v>0</v>
      </c>
      <c r="P976" t="s">
        <v>110</v>
      </c>
      <c r="R976" s="121">
        <f>$Q$13</f>
        <v>0.5</v>
      </c>
      <c r="X976" s="314"/>
      <c r="Y976" s="1"/>
      <c r="Z976" s="1"/>
      <c r="AA976" s="1"/>
      <c r="AB976" s="1"/>
      <c r="AC976" s="1"/>
      <c r="AD976" s="1"/>
      <c r="AE976" s="1"/>
      <c r="AF976" s="1"/>
      <c r="AG976" s="1"/>
      <c r="AH976" s="1"/>
      <c r="AI976" s="1"/>
      <c r="AJ976" s="1"/>
      <c r="AK976" s="1"/>
      <c r="AL976" s="1"/>
      <c r="AM976" s="1"/>
    </row>
    <row r="977" spans="2:39" x14ac:dyDescent="0.25">
      <c r="B977" s="29"/>
      <c r="C977" s="353" t="s">
        <v>123</v>
      </c>
      <c r="D977" s="362"/>
      <c r="E977" s="362"/>
      <c r="F977" s="362"/>
      <c r="G977" s="362"/>
      <c r="H977" s="109" t="s">
        <v>91</v>
      </c>
      <c r="I977" s="109" t="s">
        <v>92</v>
      </c>
      <c r="J977" s="109" t="s">
        <v>93</v>
      </c>
      <c r="K977" s="109" t="s">
        <v>94</v>
      </c>
      <c r="L977" s="109" t="s">
        <v>83</v>
      </c>
      <c r="M977" s="109" t="s">
        <v>84</v>
      </c>
      <c r="N977" s="109" t="s">
        <v>85</v>
      </c>
      <c r="O977" s="109" t="s">
        <v>86</v>
      </c>
      <c r="P977" s="109" t="s">
        <v>87</v>
      </c>
      <c r="Q977" s="109" t="s">
        <v>88</v>
      </c>
      <c r="R977" s="109" t="s">
        <v>89</v>
      </c>
      <c r="S977" s="109" t="s">
        <v>90</v>
      </c>
      <c r="T977" s="109" t="s">
        <v>3</v>
      </c>
      <c r="U977" s="136"/>
      <c r="X977" s="314"/>
      <c r="Y977" s="1"/>
      <c r="Z977" s="1"/>
      <c r="AA977" s="1"/>
      <c r="AB977" s="1"/>
      <c r="AC977" s="1"/>
      <c r="AD977" s="1"/>
      <c r="AE977" s="1"/>
      <c r="AF977" s="1"/>
      <c r="AG977" s="1"/>
      <c r="AH977" s="1"/>
      <c r="AI977" s="1"/>
      <c r="AJ977" s="1"/>
      <c r="AK977" s="1"/>
      <c r="AL977" s="1"/>
      <c r="AM977" s="1"/>
    </row>
    <row r="978" spans="2:39" x14ac:dyDescent="0.25">
      <c r="B978" s="29"/>
      <c r="C978" s="411" t="s">
        <v>71</v>
      </c>
      <c r="D978" s="346"/>
      <c r="E978" s="346"/>
      <c r="F978" s="346"/>
      <c r="G978" s="346"/>
      <c r="H978" s="107"/>
      <c r="I978" s="108"/>
      <c r="J978" s="108"/>
      <c r="K978" s="108"/>
      <c r="L978" s="108"/>
      <c r="M978" s="108"/>
      <c r="N978" s="108"/>
      <c r="O978" s="108"/>
      <c r="P978" s="108"/>
      <c r="Q978" s="108"/>
      <c r="R978" s="108"/>
      <c r="S978" s="108"/>
      <c r="T978" s="10">
        <f t="shared" ref="T978:T989" si="1567">SUM(H978:S978)</f>
        <v>0</v>
      </c>
      <c r="U978" s="5"/>
      <c r="X978" s="314"/>
      <c r="Y978" s="1"/>
      <c r="Z978" s="1"/>
      <c r="AA978" s="1"/>
      <c r="AB978" s="1"/>
      <c r="AC978" s="1"/>
      <c r="AD978" s="1"/>
      <c r="AE978" s="1"/>
      <c r="AF978" s="1"/>
      <c r="AG978" s="1"/>
      <c r="AH978" s="1"/>
      <c r="AI978" s="1"/>
      <c r="AJ978" s="1"/>
      <c r="AK978" s="1"/>
      <c r="AL978" s="1"/>
      <c r="AM978" s="1"/>
    </row>
    <row r="979" spans="2:39" x14ac:dyDescent="0.25">
      <c r="B979" s="29"/>
      <c r="C979" s="411" t="s">
        <v>72</v>
      </c>
      <c r="D979" s="346"/>
      <c r="E979" s="346"/>
      <c r="F979" s="346"/>
      <c r="G979" s="346"/>
      <c r="H979" s="107"/>
      <c r="I979" s="108"/>
      <c r="J979" s="108"/>
      <c r="K979" s="108"/>
      <c r="L979" s="108"/>
      <c r="M979" s="108"/>
      <c r="N979" s="108"/>
      <c r="O979" s="108"/>
      <c r="P979" s="108"/>
      <c r="Q979" s="108"/>
      <c r="R979" s="108"/>
      <c r="S979" s="108"/>
      <c r="T979" s="10">
        <f t="shared" si="1567"/>
        <v>0</v>
      </c>
      <c r="U979" s="5"/>
      <c r="X979" s="314"/>
      <c r="Y979" s="1"/>
      <c r="Z979" s="1"/>
      <c r="AA979" s="1"/>
      <c r="AB979" s="1"/>
      <c r="AC979" s="1"/>
      <c r="AD979" s="1"/>
      <c r="AE979" s="1"/>
      <c r="AF979" s="1"/>
      <c r="AG979" s="1"/>
      <c r="AH979" s="1"/>
      <c r="AI979" s="1"/>
      <c r="AJ979" s="1"/>
      <c r="AK979" s="1"/>
      <c r="AL979" s="1"/>
      <c r="AM979" s="1"/>
    </row>
    <row r="980" spans="2:39" x14ac:dyDescent="0.25">
      <c r="B980" s="29"/>
      <c r="C980" s="411" t="s">
        <v>73</v>
      </c>
      <c r="D980" s="346"/>
      <c r="E980" s="346"/>
      <c r="F980" s="346"/>
      <c r="G980" s="346"/>
      <c r="H980" s="107"/>
      <c r="I980" s="108"/>
      <c r="J980" s="108"/>
      <c r="K980" s="108"/>
      <c r="L980" s="108"/>
      <c r="M980" s="108"/>
      <c r="N980" s="108"/>
      <c r="O980" s="108"/>
      <c r="P980" s="108"/>
      <c r="Q980" s="108"/>
      <c r="R980" s="108"/>
      <c r="S980" s="108"/>
      <c r="T980" s="10">
        <f t="shared" si="1567"/>
        <v>0</v>
      </c>
      <c r="U980" s="5"/>
      <c r="X980" s="314"/>
      <c r="Y980" s="1"/>
      <c r="Z980" s="1"/>
      <c r="AA980" s="1"/>
      <c r="AB980" s="1"/>
      <c r="AC980" s="1"/>
      <c r="AD980" s="1"/>
      <c r="AE980" s="1"/>
      <c r="AF980" s="1"/>
      <c r="AG980" s="1"/>
      <c r="AH980" s="1"/>
      <c r="AI980" s="1"/>
      <c r="AJ980" s="1"/>
      <c r="AK980" s="1"/>
      <c r="AL980" s="1"/>
      <c r="AM980" s="1"/>
    </row>
    <row r="981" spans="2:39" x14ac:dyDescent="0.25">
      <c r="B981" s="29"/>
      <c r="C981" s="411" t="s">
        <v>74</v>
      </c>
      <c r="D981" s="346"/>
      <c r="E981" s="346"/>
      <c r="F981" s="346"/>
      <c r="G981" s="346"/>
      <c r="H981" s="107"/>
      <c r="I981" s="108"/>
      <c r="J981" s="108"/>
      <c r="K981" s="107"/>
      <c r="L981" s="108"/>
      <c r="M981" s="108"/>
      <c r="N981" s="108"/>
      <c r="O981" s="108"/>
      <c r="P981" s="108"/>
      <c r="Q981" s="108"/>
      <c r="R981" s="108"/>
      <c r="S981" s="108"/>
      <c r="T981" s="10">
        <f t="shared" si="1567"/>
        <v>0</v>
      </c>
      <c r="U981" s="5"/>
      <c r="X981" s="314"/>
      <c r="Y981" s="1"/>
      <c r="Z981" s="1"/>
      <c r="AA981" s="1"/>
      <c r="AB981" s="1"/>
      <c r="AC981" s="1"/>
      <c r="AD981" s="1"/>
      <c r="AE981" s="1"/>
      <c r="AF981" s="1"/>
      <c r="AG981" s="1"/>
      <c r="AH981" s="1"/>
      <c r="AI981" s="1"/>
      <c r="AJ981" s="1"/>
      <c r="AK981" s="1"/>
      <c r="AL981" s="1"/>
      <c r="AM981" s="1"/>
    </row>
    <row r="982" spans="2:39" x14ac:dyDescent="0.25">
      <c r="B982" s="29"/>
      <c r="C982" s="411" t="s">
        <v>75</v>
      </c>
      <c r="D982" s="346"/>
      <c r="E982" s="346"/>
      <c r="F982" s="346"/>
      <c r="G982" s="346"/>
      <c r="H982" s="107"/>
      <c r="I982" s="108"/>
      <c r="J982" s="108"/>
      <c r="K982" s="107"/>
      <c r="L982" s="108"/>
      <c r="M982" s="108"/>
      <c r="N982" s="108"/>
      <c r="O982" s="108"/>
      <c r="P982" s="108"/>
      <c r="Q982" s="108"/>
      <c r="R982" s="108"/>
      <c r="S982" s="108"/>
      <c r="T982" s="10">
        <f t="shared" si="1567"/>
        <v>0</v>
      </c>
      <c r="U982" s="5"/>
      <c r="X982" s="314"/>
      <c r="Y982" s="1"/>
      <c r="Z982" s="1"/>
      <c r="AA982" s="1"/>
      <c r="AB982" s="1"/>
      <c r="AC982" s="1"/>
      <c r="AD982" s="1"/>
      <c r="AE982" s="1"/>
      <c r="AF982" s="1"/>
      <c r="AG982" s="1"/>
      <c r="AH982" s="1"/>
      <c r="AI982" s="1"/>
      <c r="AJ982" s="1"/>
      <c r="AK982" s="1"/>
      <c r="AL982" s="1"/>
      <c r="AM982" s="1"/>
    </row>
    <row r="983" spans="2:39" x14ac:dyDescent="0.25">
      <c r="B983" s="29"/>
      <c r="C983" s="411" t="s">
        <v>76</v>
      </c>
      <c r="D983" s="346"/>
      <c r="E983" s="346"/>
      <c r="F983" s="346"/>
      <c r="G983" s="346"/>
      <c r="H983" s="107"/>
      <c r="I983" s="108"/>
      <c r="J983" s="108"/>
      <c r="K983" s="107"/>
      <c r="L983" s="108"/>
      <c r="M983" s="108"/>
      <c r="N983" s="108"/>
      <c r="O983" s="108"/>
      <c r="P983" s="108"/>
      <c r="Q983" s="108"/>
      <c r="R983" s="108"/>
      <c r="S983" s="108"/>
      <c r="T983" s="10">
        <f t="shared" si="1567"/>
        <v>0</v>
      </c>
      <c r="U983" s="5"/>
      <c r="X983" s="314"/>
      <c r="Y983" s="1"/>
      <c r="Z983" s="1"/>
      <c r="AA983" s="1"/>
      <c r="AB983" s="1"/>
      <c r="AC983" s="1"/>
      <c r="AD983" s="1"/>
      <c r="AE983" s="1"/>
      <c r="AF983" s="1"/>
      <c r="AG983" s="1"/>
      <c r="AH983" s="1"/>
      <c r="AI983" s="1"/>
      <c r="AJ983" s="1"/>
      <c r="AK983" s="1"/>
      <c r="AL983" s="1"/>
      <c r="AM983" s="1"/>
    </row>
    <row r="984" spans="2:39" x14ac:dyDescent="0.25">
      <c r="B984" s="29"/>
      <c r="C984" s="411" t="s">
        <v>77</v>
      </c>
      <c r="D984" s="346"/>
      <c r="E984" s="346"/>
      <c r="F984" s="346"/>
      <c r="G984" s="346"/>
      <c r="H984" s="107"/>
      <c r="I984" s="108"/>
      <c r="J984" s="108"/>
      <c r="K984" s="108"/>
      <c r="L984" s="108"/>
      <c r="M984" s="108"/>
      <c r="N984" s="107"/>
      <c r="O984" s="108"/>
      <c r="P984" s="108"/>
      <c r="Q984" s="108"/>
      <c r="R984" s="108"/>
      <c r="S984" s="108"/>
      <c r="T984" s="10">
        <f t="shared" si="1567"/>
        <v>0</v>
      </c>
      <c r="U984" s="5"/>
      <c r="X984" s="314"/>
      <c r="Y984" s="1"/>
      <c r="Z984" s="1"/>
      <c r="AA984" s="1"/>
      <c r="AB984" s="1"/>
      <c r="AC984" s="1"/>
      <c r="AD984" s="1"/>
      <c r="AE984" s="1"/>
      <c r="AF984" s="1"/>
      <c r="AG984" s="1"/>
      <c r="AH984" s="1"/>
      <c r="AI984" s="1"/>
      <c r="AJ984" s="1"/>
      <c r="AK984" s="1"/>
      <c r="AL984" s="1"/>
      <c r="AM984" s="1"/>
    </row>
    <row r="985" spans="2:39" x14ac:dyDescent="0.25">
      <c r="B985" s="29"/>
      <c r="C985" s="411" t="s">
        <v>78</v>
      </c>
      <c r="D985" s="346"/>
      <c r="E985" s="346"/>
      <c r="F985" s="346"/>
      <c r="G985" s="346"/>
      <c r="H985" s="107"/>
      <c r="I985" s="108"/>
      <c r="J985" s="108"/>
      <c r="K985" s="108"/>
      <c r="L985" s="108"/>
      <c r="M985" s="108"/>
      <c r="N985" s="107"/>
      <c r="O985" s="108"/>
      <c r="P985" s="108"/>
      <c r="Q985" s="108"/>
      <c r="R985" s="108"/>
      <c r="S985" s="108"/>
      <c r="T985" s="10">
        <f t="shared" si="1567"/>
        <v>0</v>
      </c>
      <c r="U985" s="5"/>
      <c r="X985" s="314"/>
      <c r="Y985" s="1"/>
      <c r="Z985" s="1"/>
      <c r="AA985" s="1"/>
      <c r="AB985" s="1"/>
      <c r="AC985" s="1"/>
      <c r="AD985" s="1"/>
      <c r="AE985" s="1"/>
      <c r="AF985" s="1"/>
      <c r="AG985" s="1"/>
      <c r="AH985" s="1"/>
      <c r="AI985" s="1"/>
      <c r="AJ985" s="1"/>
      <c r="AK985" s="1"/>
      <c r="AL985" s="1"/>
      <c r="AM985" s="1"/>
    </row>
    <row r="986" spans="2:39" x14ac:dyDescent="0.25">
      <c r="B986" s="29"/>
      <c r="C986" s="411" t="s">
        <v>79</v>
      </c>
      <c r="D986" s="346"/>
      <c r="E986" s="346"/>
      <c r="F986" s="346"/>
      <c r="G986" s="346"/>
      <c r="H986" s="107"/>
      <c r="I986" s="108"/>
      <c r="J986" s="108"/>
      <c r="K986" s="108"/>
      <c r="L986" s="108"/>
      <c r="M986" s="108"/>
      <c r="N986" s="107"/>
      <c r="O986" s="108"/>
      <c r="P986" s="108"/>
      <c r="Q986" s="108"/>
      <c r="R986" s="108"/>
      <c r="S986" s="108"/>
      <c r="T986" s="10">
        <f t="shared" si="1567"/>
        <v>0</v>
      </c>
      <c r="U986" s="5"/>
      <c r="X986" s="314"/>
      <c r="Y986" s="1"/>
      <c r="Z986" s="1"/>
      <c r="AA986" s="1"/>
      <c r="AB986" s="1"/>
      <c r="AC986" s="1"/>
      <c r="AD986" s="1"/>
      <c r="AE986" s="1"/>
      <c r="AF986" s="1"/>
      <c r="AG986" s="1"/>
      <c r="AH986" s="1"/>
      <c r="AI986" s="1"/>
      <c r="AJ986" s="1"/>
      <c r="AK986" s="1"/>
      <c r="AL986" s="1"/>
      <c r="AM986" s="1"/>
    </row>
    <row r="987" spans="2:39" x14ac:dyDescent="0.25">
      <c r="B987" s="29"/>
      <c r="C987" s="411" t="s">
        <v>80</v>
      </c>
      <c r="D987" s="346"/>
      <c r="E987" s="346"/>
      <c r="F987" s="346"/>
      <c r="G987" s="346"/>
      <c r="H987" s="107"/>
      <c r="I987" s="108"/>
      <c r="J987" s="108"/>
      <c r="K987" s="108"/>
      <c r="L987" s="108"/>
      <c r="M987" s="108"/>
      <c r="N987" s="108"/>
      <c r="O987" s="108"/>
      <c r="P987" s="108"/>
      <c r="Q987" s="108"/>
      <c r="R987" s="108"/>
      <c r="S987" s="108"/>
      <c r="T987" s="10">
        <f t="shared" si="1567"/>
        <v>0</v>
      </c>
      <c r="U987" s="5"/>
      <c r="X987" s="314"/>
      <c r="Y987" s="1"/>
      <c r="Z987" s="1"/>
      <c r="AA987" s="1"/>
      <c r="AB987" s="1"/>
      <c r="AC987" s="1"/>
      <c r="AD987" s="1"/>
      <c r="AE987" s="1"/>
      <c r="AF987" s="1"/>
      <c r="AG987" s="1"/>
      <c r="AH987" s="1"/>
      <c r="AI987" s="1"/>
      <c r="AJ987" s="1"/>
      <c r="AK987" s="1"/>
      <c r="AL987" s="1"/>
      <c r="AM987" s="1"/>
    </row>
    <row r="988" spans="2:39" x14ac:dyDescent="0.25">
      <c r="B988" s="29"/>
      <c r="C988" s="411" t="s">
        <v>81</v>
      </c>
      <c r="D988" s="346"/>
      <c r="E988" s="346"/>
      <c r="F988" s="346"/>
      <c r="G988" s="346"/>
      <c r="H988" s="107"/>
      <c r="I988" s="108"/>
      <c r="J988" s="108"/>
      <c r="K988" s="108"/>
      <c r="L988" s="108"/>
      <c r="M988" s="108"/>
      <c r="N988" s="108"/>
      <c r="O988" s="108"/>
      <c r="P988" s="108"/>
      <c r="Q988" s="108"/>
      <c r="R988" s="108"/>
      <c r="S988" s="108"/>
      <c r="T988" s="10">
        <f t="shared" si="1567"/>
        <v>0</v>
      </c>
      <c r="U988" s="5"/>
      <c r="X988" s="314"/>
      <c r="Y988" s="1"/>
      <c r="Z988" s="1"/>
      <c r="AA988" s="1"/>
      <c r="AB988" s="1"/>
      <c r="AC988" s="1"/>
      <c r="AD988" s="1"/>
      <c r="AE988" s="1"/>
      <c r="AF988" s="1"/>
      <c r="AG988" s="1"/>
      <c r="AH988" s="1"/>
      <c r="AI988" s="1"/>
      <c r="AJ988" s="1"/>
      <c r="AK988" s="1"/>
      <c r="AL988" s="1"/>
      <c r="AM988" s="1"/>
    </row>
    <row r="989" spans="2:39" x14ac:dyDescent="0.25">
      <c r="B989" s="29"/>
      <c r="C989" s="411" t="s">
        <v>82</v>
      </c>
      <c r="D989" s="346"/>
      <c r="E989" s="346"/>
      <c r="F989" s="346"/>
      <c r="G989" s="346"/>
      <c r="H989" s="107"/>
      <c r="I989" s="108"/>
      <c r="J989" s="108"/>
      <c r="K989" s="108"/>
      <c r="L989" s="108"/>
      <c r="M989" s="108"/>
      <c r="N989" s="108"/>
      <c r="O989" s="108"/>
      <c r="P989" s="108"/>
      <c r="Q989" s="108"/>
      <c r="R989" s="108"/>
      <c r="S989" s="108"/>
      <c r="T989" s="10">
        <f t="shared" si="1567"/>
        <v>0</v>
      </c>
      <c r="U989" s="5"/>
      <c r="X989" s="314"/>
      <c r="Y989" s="1"/>
      <c r="Z989" s="1"/>
      <c r="AA989" s="1"/>
      <c r="AB989" s="1"/>
      <c r="AC989" s="1"/>
      <c r="AD989" s="1"/>
      <c r="AE989" s="1"/>
      <c r="AF989" s="1"/>
      <c r="AG989" s="1"/>
      <c r="AH989" s="1"/>
      <c r="AI989" s="1"/>
      <c r="AJ989" s="1"/>
      <c r="AK989" s="1"/>
      <c r="AL989" s="1"/>
      <c r="AM989" s="1"/>
    </row>
    <row r="990" spans="2:39" x14ac:dyDescent="0.25">
      <c r="B990" s="29"/>
      <c r="H990" s="5"/>
      <c r="T990" s="5"/>
      <c r="U990" s="5"/>
      <c r="V990" s="326" t="s">
        <v>167</v>
      </c>
      <c r="X990" s="314"/>
      <c r="Y990" s="1"/>
      <c r="Z990" s="1"/>
      <c r="AA990" s="1"/>
      <c r="AB990" s="1"/>
      <c r="AC990" s="1"/>
      <c r="AD990" s="1"/>
      <c r="AE990" s="1"/>
      <c r="AF990" s="1"/>
      <c r="AG990" s="1"/>
      <c r="AH990" s="1"/>
      <c r="AI990" s="1"/>
      <c r="AJ990" s="1"/>
      <c r="AK990" s="1"/>
      <c r="AL990" s="1"/>
      <c r="AM990" s="1"/>
    </row>
    <row r="991" spans="2:39" x14ac:dyDescent="0.25">
      <c r="B991" s="29"/>
      <c r="G991" s="100" t="s">
        <v>105</v>
      </c>
      <c r="H991" s="10">
        <f>SUM(H978:H990)</f>
        <v>0</v>
      </c>
      <c r="I991" s="10">
        <f t="shared" ref="I991" si="1568">SUM(I978:I990)</f>
        <v>0</v>
      </c>
      <c r="J991" s="10">
        <f t="shared" ref="J991" si="1569">SUM(J978:J990)</f>
        <v>0</v>
      </c>
      <c r="K991" s="10">
        <f t="shared" ref="K991" si="1570">SUM(K978:K990)</f>
        <v>0</v>
      </c>
      <c r="L991" s="10">
        <f t="shared" ref="L991" si="1571">SUM(L978:L990)</f>
        <v>0</v>
      </c>
      <c r="M991" s="10">
        <f t="shared" ref="M991" si="1572">SUM(M978:M990)</f>
        <v>0</v>
      </c>
      <c r="N991" s="10">
        <f t="shared" ref="N991" si="1573">SUM(N978:N990)</f>
        <v>0</v>
      </c>
      <c r="O991" s="10">
        <f t="shared" ref="O991" si="1574">SUM(O978:O990)</f>
        <v>0</v>
      </c>
      <c r="P991" s="10">
        <f t="shared" ref="P991" si="1575">SUM(P978:P990)</f>
        <v>0</v>
      </c>
      <c r="Q991" s="10">
        <f t="shared" ref="Q991" si="1576">SUM(Q978:Q990)</f>
        <v>0</v>
      </c>
      <c r="R991" s="10">
        <f t="shared" ref="R991" si="1577">SUM(R978:R990)</f>
        <v>0</v>
      </c>
      <c r="S991" s="10">
        <f t="shared" ref="S991" si="1578">SUM(S978:S990)</f>
        <v>0</v>
      </c>
      <c r="T991" s="10">
        <f t="shared" ref="T991" si="1579">SUM(H991:S991)</f>
        <v>0</v>
      </c>
      <c r="U991" s="5"/>
      <c r="V991" s="327" t="s">
        <v>168</v>
      </c>
      <c r="X991" s="314"/>
      <c r="Y991" s="1"/>
      <c r="Z991" s="1"/>
      <c r="AA991" s="1"/>
      <c r="AB991" s="1"/>
      <c r="AC991" s="1"/>
      <c r="AD991" s="1"/>
      <c r="AE991" s="1"/>
      <c r="AF991" s="1"/>
      <c r="AG991" s="1"/>
      <c r="AH991" s="1"/>
      <c r="AI991" s="1"/>
      <c r="AJ991" s="1"/>
      <c r="AK991" s="1"/>
      <c r="AL991" s="1"/>
      <c r="AM991" s="1"/>
    </row>
    <row r="992" spans="2:39" x14ac:dyDescent="0.25">
      <c r="B992" s="29"/>
      <c r="G992" s="106" t="s">
        <v>112</v>
      </c>
      <c r="H992" s="10">
        <f>H991*$P$13</f>
        <v>0</v>
      </c>
      <c r="I992" s="10">
        <f t="shared" ref="I992" si="1580">I991*$P$13</f>
        <v>0</v>
      </c>
      <c r="J992" s="10">
        <f t="shared" ref="J992" si="1581">J991*$P$13</f>
        <v>0</v>
      </c>
      <c r="K992" s="10">
        <f t="shared" ref="K992" si="1582">K991*$P$13</f>
        <v>0</v>
      </c>
      <c r="L992" s="10">
        <f t="shared" ref="L992" si="1583">L991*$P$13</f>
        <v>0</v>
      </c>
      <c r="M992" s="10">
        <f t="shared" ref="M992" si="1584">M991*$P$13</f>
        <v>0</v>
      </c>
      <c r="N992" s="10">
        <f t="shared" ref="N992" si="1585">N991*$P$13</f>
        <v>0</v>
      </c>
      <c r="O992" s="10">
        <f t="shared" ref="O992" si="1586">O991*$P$13</f>
        <v>0</v>
      </c>
      <c r="P992" s="10">
        <f t="shared" ref="P992" si="1587">P991*$P$13</f>
        <v>0</v>
      </c>
      <c r="Q992" s="10">
        <f t="shared" ref="Q992" si="1588">Q991*$P$13</f>
        <v>0</v>
      </c>
      <c r="R992" s="10">
        <f t="shared" ref="R992" si="1589">R991*$P$13</f>
        <v>0</v>
      </c>
      <c r="S992" s="10">
        <f t="shared" ref="S992" si="1590">S991*$P$13</f>
        <v>0</v>
      </c>
      <c r="T992" s="10">
        <f>SUM(H992:S992)</f>
        <v>0</v>
      </c>
      <c r="U992" s="5"/>
      <c r="V992" s="21">
        <f>'C Staff Rates &amp; Roles'!$L$18</f>
        <v>1800</v>
      </c>
      <c r="X992" s="314"/>
      <c r="Y992" s="1"/>
      <c r="Z992" s="1"/>
      <c r="AA992" s="1"/>
      <c r="AB992" s="1"/>
      <c r="AC992" s="1"/>
      <c r="AD992" s="1"/>
      <c r="AE992" s="1"/>
      <c r="AF992" s="1"/>
      <c r="AG992" s="1"/>
      <c r="AH992" s="1"/>
      <c r="AI992" s="1"/>
      <c r="AJ992" s="1"/>
      <c r="AK992" s="1"/>
      <c r="AL992" s="1"/>
      <c r="AM992" s="1"/>
    </row>
    <row r="993" spans="2:39" x14ac:dyDescent="0.25">
      <c r="B993" s="29"/>
      <c r="G993" s="100" t="s">
        <v>111</v>
      </c>
      <c r="H993" s="10">
        <f>H991*$Q$13</f>
        <v>0</v>
      </c>
      <c r="I993" s="10">
        <f t="shared" ref="I993:S993" si="1591">I991*$Q$13</f>
        <v>0</v>
      </c>
      <c r="J993" s="10">
        <f t="shared" si="1591"/>
        <v>0</v>
      </c>
      <c r="K993" s="10">
        <f t="shared" si="1591"/>
        <v>0</v>
      </c>
      <c r="L993" s="10">
        <f t="shared" si="1591"/>
        <v>0</v>
      </c>
      <c r="M993" s="10">
        <f t="shared" si="1591"/>
        <v>0</v>
      </c>
      <c r="N993" s="10">
        <f t="shared" si="1591"/>
        <v>0</v>
      </c>
      <c r="O993" s="10">
        <f t="shared" si="1591"/>
        <v>0</v>
      </c>
      <c r="P993" s="10">
        <f t="shared" si="1591"/>
        <v>0</v>
      </c>
      <c r="Q993" s="10">
        <f t="shared" si="1591"/>
        <v>0</v>
      </c>
      <c r="R993" s="10">
        <f t="shared" si="1591"/>
        <v>0</v>
      </c>
      <c r="S993" s="10">
        <f t="shared" si="1591"/>
        <v>0</v>
      </c>
      <c r="T993" s="10">
        <f>SUM(H993:S993)</f>
        <v>0</v>
      </c>
      <c r="U993" s="5"/>
      <c r="X993" s="314"/>
      <c r="Y993" s="1"/>
      <c r="Z993" s="1"/>
      <c r="AA993" s="1"/>
      <c r="AB993" s="1"/>
      <c r="AC993" s="1"/>
      <c r="AD993" s="1"/>
      <c r="AE993" s="1"/>
      <c r="AF993" s="1"/>
      <c r="AG993" s="1"/>
      <c r="AH993" s="1"/>
      <c r="AI993" s="1"/>
      <c r="AJ993" s="1"/>
      <c r="AK993" s="1"/>
      <c r="AL993" s="1"/>
      <c r="AM993" s="1"/>
    </row>
    <row r="994" spans="2:39" x14ac:dyDescent="0.25">
      <c r="B994" s="29"/>
      <c r="G994" s="100" t="s">
        <v>119</v>
      </c>
      <c r="H994" s="10">
        <f>SUM(H991:H993)</f>
        <v>0</v>
      </c>
      <c r="I994" s="10">
        <f t="shared" ref="I994" si="1592">SUM(I991:I993)</f>
        <v>0</v>
      </c>
      <c r="J994" s="10">
        <f t="shared" ref="J994" si="1593">SUM(J991:J993)</f>
        <v>0</v>
      </c>
      <c r="K994" s="10">
        <f t="shared" ref="K994" si="1594">SUM(K991:K993)</f>
        <v>0</v>
      </c>
      <c r="L994" s="10">
        <f t="shared" ref="L994" si="1595">SUM(L991:L993)</f>
        <v>0</v>
      </c>
      <c r="M994" s="10">
        <f t="shared" ref="M994" si="1596">SUM(M991:M993)</f>
        <v>0</v>
      </c>
      <c r="N994" s="10">
        <f t="shared" ref="N994" si="1597">SUM(N991:N993)</f>
        <v>0</v>
      </c>
      <c r="O994" s="10">
        <f t="shared" ref="O994" si="1598">SUM(O991:O993)</f>
        <v>0</v>
      </c>
      <c r="P994" s="10">
        <f t="shared" ref="P994" si="1599">SUM(P991:P993)</f>
        <v>0</v>
      </c>
      <c r="Q994" s="10">
        <f t="shared" ref="Q994" si="1600">SUM(Q991:Q993)</f>
        <v>0</v>
      </c>
      <c r="R994" s="10">
        <f t="shared" ref="R994" si="1601">SUM(R991:R993)</f>
        <v>0</v>
      </c>
      <c r="S994" s="10">
        <f t="shared" ref="S994" si="1602">SUM(S991:S993)</f>
        <v>0</v>
      </c>
      <c r="T994" s="104">
        <f>SUM(T991:T993)</f>
        <v>0</v>
      </c>
      <c r="U994" s="105"/>
      <c r="V994" s="141">
        <f>T994/V992</f>
        <v>0</v>
      </c>
      <c r="X994" s="314"/>
      <c r="Y994" s="1"/>
      <c r="Z994" s="1"/>
      <c r="AA994" s="1"/>
      <c r="AB994" s="1"/>
      <c r="AC994" s="1"/>
      <c r="AD994" s="1"/>
      <c r="AE994" s="1"/>
      <c r="AF994" s="1"/>
      <c r="AG994" s="1"/>
      <c r="AH994" s="1"/>
      <c r="AI994" s="1"/>
      <c r="AJ994" s="1"/>
      <c r="AK994" s="1"/>
      <c r="AL994" s="1"/>
      <c r="AM994" s="1"/>
    </row>
    <row r="995" spans="2:39" x14ac:dyDescent="0.25">
      <c r="B995" s="29"/>
      <c r="X995" s="314"/>
      <c r="Y995" s="1"/>
      <c r="Z995" s="1"/>
      <c r="AA995" s="1"/>
      <c r="AB995" s="1"/>
      <c r="AC995" s="1"/>
      <c r="AD995" s="1"/>
      <c r="AE995" s="1"/>
      <c r="AF995" s="1"/>
      <c r="AG995" s="1"/>
      <c r="AH995" s="1"/>
      <c r="AI995" s="1"/>
      <c r="AJ995" s="1"/>
      <c r="AK995" s="1"/>
      <c r="AL995" s="1"/>
      <c r="AM995" s="1"/>
    </row>
    <row r="996" spans="2:39" ht="18.75" x14ac:dyDescent="0.3">
      <c r="B996" s="29"/>
      <c r="E996" s="23" t="s">
        <v>45</v>
      </c>
      <c r="G996" s="101" t="s">
        <v>115</v>
      </c>
      <c r="I996" s="94" t="s">
        <v>109</v>
      </c>
      <c r="J996" s="121">
        <f>$O$13</f>
        <v>15</v>
      </c>
      <c r="K996" s="94"/>
      <c r="M996" s="94" t="s">
        <v>95</v>
      </c>
      <c r="N996" s="20">
        <f>$P$13</f>
        <v>0</v>
      </c>
      <c r="P996" t="s">
        <v>110</v>
      </c>
      <c r="R996" s="121">
        <f>$Q$13</f>
        <v>0.5</v>
      </c>
      <c r="X996" s="314"/>
      <c r="Y996" s="1"/>
      <c r="Z996" s="1"/>
      <c r="AA996" s="1"/>
      <c r="AB996" s="1"/>
      <c r="AC996" s="1"/>
      <c r="AD996" s="1"/>
      <c r="AE996" s="1"/>
      <c r="AF996" s="1"/>
      <c r="AG996" s="1"/>
      <c r="AH996" s="1"/>
      <c r="AI996" s="1"/>
      <c r="AJ996" s="1"/>
      <c r="AK996" s="1"/>
      <c r="AL996" s="1"/>
      <c r="AM996" s="1"/>
    </row>
    <row r="997" spans="2:39" x14ac:dyDescent="0.25">
      <c r="B997" s="29"/>
      <c r="C997" s="353" t="s">
        <v>123</v>
      </c>
      <c r="D997" s="362"/>
      <c r="E997" s="362"/>
      <c r="F997" s="362"/>
      <c r="G997" s="362"/>
      <c r="H997" s="109" t="s">
        <v>91</v>
      </c>
      <c r="I997" s="109" t="s">
        <v>92</v>
      </c>
      <c r="J997" s="109" t="s">
        <v>93</v>
      </c>
      <c r="K997" s="109" t="s">
        <v>94</v>
      </c>
      <c r="L997" s="109" t="s">
        <v>83</v>
      </c>
      <c r="M997" s="109" t="s">
        <v>84</v>
      </c>
      <c r="N997" s="109" t="s">
        <v>85</v>
      </c>
      <c r="O997" s="109" t="s">
        <v>86</v>
      </c>
      <c r="P997" s="109" t="s">
        <v>87</v>
      </c>
      <c r="Q997" s="109" t="s">
        <v>88</v>
      </c>
      <c r="R997" s="109" t="s">
        <v>89</v>
      </c>
      <c r="S997" s="109" t="s">
        <v>90</v>
      </c>
      <c r="T997" s="109" t="s">
        <v>3</v>
      </c>
      <c r="U997" s="136"/>
      <c r="X997" s="314"/>
      <c r="Y997" s="1"/>
      <c r="Z997" s="1"/>
      <c r="AA997" s="1"/>
      <c r="AB997" s="1"/>
      <c r="AC997" s="1"/>
      <c r="AD997" s="1"/>
      <c r="AE997" s="1"/>
      <c r="AF997" s="1"/>
      <c r="AG997" s="1"/>
      <c r="AH997" s="1"/>
      <c r="AI997" s="1"/>
      <c r="AJ997" s="1"/>
      <c r="AK997" s="1"/>
      <c r="AL997" s="1"/>
      <c r="AM997" s="1"/>
    </row>
    <row r="998" spans="2:39" x14ac:dyDescent="0.25">
      <c r="B998" s="29"/>
      <c r="C998" s="411" t="s">
        <v>71</v>
      </c>
      <c r="D998" s="346"/>
      <c r="E998" s="346"/>
      <c r="F998" s="346"/>
      <c r="G998" s="346"/>
      <c r="H998" s="107"/>
      <c r="I998" s="108"/>
      <c r="J998" s="108"/>
      <c r="K998" s="108"/>
      <c r="L998" s="108"/>
      <c r="M998" s="108"/>
      <c r="N998" s="108"/>
      <c r="O998" s="108"/>
      <c r="P998" s="108"/>
      <c r="Q998" s="108"/>
      <c r="R998" s="108"/>
      <c r="S998" s="108"/>
      <c r="T998" s="10">
        <f t="shared" ref="T998:T1009" si="1603">SUM(H998:S998)</f>
        <v>0</v>
      </c>
      <c r="U998" s="5"/>
      <c r="X998" s="314"/>
      <c r="Y998" s="1"/>
      <c r="Z998" s="1"/>
      <c r="AA998" s="1"/>
      <c r="AB998" s="1"/>
      <c r="AC998" s="1"/>
      <c r="AD998" s="1"/>
      <c r="AE998" s="1"/>
      <c r="AF998" s="1"/>
      <c r="AG998" s="1"/>
      <c r="AH998" s="1"/>
      <c r="AI998" s="1"/>
      <c r="AJ998" s="1"/>
      <c r="AK998" s="1"/>
      <c r="AL998" s="1"/>
      <c r="AM998" s="1"/>
    </row>
    <row r="999" spans="2:39" x14ac:dyDescent="0.25">
      <c r="B999" s="29"/>
      <c r="C999" s="411" t="s">
        <v>72</v>
      </c>
      <c r="D999" s="346"/>
      <c r="E999" s="346"/>
      <c r="F999" s="346"/>
      <c r="G999" s="346"/>
      <c r="H999" s="107"/>
      <c r="I999" s="108"/>
      <c r="J999" s="108"/>
      <c r="K999" s="108"/>
      <c r="L999" s="108"/>
      <c r="M999" s="108"/>
      <c r="N999" s="108"/>
      <c r="O999" s="108"/>
      <c r="P999" s="108"/>
      <c r="Q999" s="108"/>
      <c r="R999" s="108"/>
      <c r="S999" s="108"/>
      <c r="T999" s="10">
        <f t="shared" si="1603"/>
        <v>0</v>
      </c>
      <c r="U999" s="5"/>
      <c r="X999" s="314"/>
      <c r="Y999" s="1"/>
      <c r="Z999" s="1"/>
      <c r="AA999" s="1"/>
      <c r="AB999" s="1"/>
      <c r="AC999" s="1"/>
      <c r="AD999" s="1"/>
      <c r="AE999" s="1"/>
      <c r="AF999" s="1"/>
      <c r="AG999" s="1"/>
      <c r="AH999" s="1"/>
      <c r="AI999" s="1"/>
      <c r="AJ999" s="1"/>
      <c r="AK999" s="1"/>
      <c r="AL999" s="1"/>
      <c r="AM999" s="1"/>
    </row>
    <row r="1000" spans="2:39" x14ac:dyDescent="0.25">
      <c r="B1000" s="29"/>
      <c r="C1000" s="411" t="s">
        <v>73</v>
      </c>
      <c r="D1000" s="346"/>
      <c r="E1000" s="346"/>
      <c r="F1000" s="346"/>
      <c r="G1000" s="346"/>
      <c r="H1000" s="107"/>
      <c r="I1000" s="108"/>
      <c r="J1000" s="108"/>
      <c r="K1000" s="108"/>
      <c r="L1000" s="108"/>
      <c r="M1000" s="108"/>
      <c r="N1000" s="108"/>
      <c r="O1000" s="108"/>
      <c r="P1000" s="108"/>
      <c r="Q1000" s="108"/>
      <c r="R1000" s="108"/>
      <c r="S1000" s="108"/>
      <c r="T1000" s="10">
        <f t="shared" si="1603"/>
        <v>0</v>
      </c>
      <c r="U1000" s="5"/>
      <c r="X1000" s="314"/>
      <c r="Y1000" s="1"/>
      <c r="Z1000" s="1"/>
      <c r="AA1000" s="1"/>
      <c r="AB1000" s="1"/>
      <c r="AC1000" s="1"/>
      <c r="AD1000" s="1"/>
      <c r="AE1000" s="1"/>
      <c r="AF1000" s="1"/>
      <c r="AG1000" s="1"/>
      <c r="AH1000" s="1"/>
      <c r="AI1000" s="1"/>
      <c r="AJ1000" s="1"/>
      <c r="AK1000" s="1"/>
      <c r="AL1000" s="1"/>
      <c r="AM1000" s="1"/>
    </row>
    <row r="1001" spans="2:39" x14ac:dyDescent="0.25">
      <c r="B1001" s="29"/>
      <c r="C1001" s="411" t="s">
        <v>74</v>
      </c>
      <c r="D1001" s="346"/>
      <c r="E1001" s="346"/>
      <c r="F1001" s="346"/>
      <c r="G1001" s="346"/>
      <c r="H1001" s="107"/>
      <c r="I1001" s="108"/>
      <c r="J1001" s="108"/>
      <c r="K1001" s="108"/>
      <c r="L1001" s="108"/>
      <c r="M1001" s="108"/>
      <c r="N1001" s="108"/>
      <c r="O1001" s="108"/>
      <c r="P1001" s="108"/>
      <c r="Q1001" s="108"/>
      <c r="R1001" s="108"/>
      <c r="S1001" s="108"/>
      <c r="T1001" s="10">
        <f t="shared" si="1603"/>
        <v>0</v>
      </c>
      <c r="U1001" s="5"/>
      <c r="X1001" s="314"/>
      <c r="Y1001" s="1"/>
      <c r="Z1001" s="1"/>
      <c r="AA1001" s="1"/>
      <c r="AB1001" s="1"/>
      <c r="AC1001" s="1"/>
      <c r="AD1001" s="1"/>
      <c r="AE1001" s="1"/>
      <c r="AF1001" s="1"/>
      <c r="AG1001" s="1"/>
      <c r="AH1001" s="1"/>
      <c r="AI1001" s="1"/>
      <c r="AJ1001" s="1"/>
      <c r="AK1001" s="1"/>
      <c r="AL1001" s="1"/>
      <c r="AM1001" s="1"/>
    </row>
    <row r="1002" spans="2:39" x14ac:dyDescent="0.25">
      <c r="B1002" s="29"/>
      <c r="C1002" s="411" t="s">
        <v>75</v>
      </c>
      <c r="D1002" s="346"/>
      <c r="E1002" s="346"/>
      <c r="F1002" s="346"/>
      <c r="G1002" s="346"/>
      <c r="H1002" s="107"/>
      <c r="I1002" s="108"/>
      <c r="J1002" s="108"/>
      <c r="K1002" s="108"/>
      <c r="L1002" s="108"/>
      <c r="M1002" s="108"/>
      <c r="N1002" s="108"/>
      <c r="O1002" s="108"/>
      <c r="P1002" s="108"/>
      <c r="Q1002" s="108"/>
      <c r="R1002" s="108"/>
      <c r="S1002" s="108"/>
      <c r="T1002" s="10">
        <f t="shared" si="1603"/>
        <v>0</v>
      </c>
      <c r="U1002" s="5"/>
      <c r="X1002" s="314"/>
      <c r="Y1002" s="1"/>
      <c r="Z1002" s="1"/>
      <c r="AA1002" s="1"/>
      <c r="AB1002" s="1"/>
      <c r="AC1002" s="1"/>
      <c r="AD1002" s="1"/>
      <c r="AE1002" s="1"/>
      <c r="AF1002" s="1"/>
      <c r="AG1002" s="1"/>
      <c r="AH1002" s="1"/>
      <c r="AI1002" s="1"/>
      <c r="AJ1002" s="1"/>
      <c r="AK1002" s="1"/>
      <c r="AL1002" s="1"/>
      <c r="AM1002" s="1"/>
    </row>
    <row r="1003" spans="2:39" x14ac:dyDescent="0.25">
      <c r="B1003" s="29"/>
      <c r="C1003" s="411" t="s">
        <v>76</v>
      </c>
      <c r="D1003" s="346"/>
      <c r="E1003" s="346"/>
      <c r="F1003" s="346"/>
      <c r="G1003" s="346"/>
      <c r="H1003" s="107"/>
      <c r="I1003" s="108"/>
      <c r="J1003" s="108"/>
      <c r="K1003" s="108"/>
      <c r="L1003" s="108"/>
      <c r="M1003" s="108"/>
      <c r="N1003" s="108"/>
      <c r="O1003" s="108"/>
      <c r="P1003" s="108"/>
      <c r="Q1003" s="108"/>
      <c r="R1003" s="108"/>
      <c r="S1003" s="108"/>
      <c r="T1003" s="10">
        <f t="shared" si="1603"/>
        <v>0</v>
      </c>
      <c r="U1003" s="5"/>
      <c r="X1003" s="314"/>
      <c r="Y1003" s="1"/>
      <c r="Z1003" s="1"/>
      <c r="AA1003" s="1"/>
      <c r="AB1003" s="1"/>
      <c r="AC1003" s="1"/>
      <c r="AD1003" s="1"/>
      <c r="AE1003" s="1"/>
      <c r="AF1003" s="1"/>
      <c r="AG1003" s="1"/>
      <c r="AH1003" s="1"/>
      <c r="AI1003" s="1"/>
      <c r="AJ1003" s="1"/>
      <c r="AK1003" s="1"/>
      <c r="AL1003" s="1"/>
      <c r="AM1003" s="1"/>
    </row>
    <row r="1004" spans="2:39" x14ac:dyDescent="0.25">
      <c r="B1004" s="29"/>
      <c r="C1004" s="411" t="s">
        <v>77</v>
      </c>
      <c r="D1004" s="346"/>
      <c r="E1004" s="346"/>
      <c r="F1004" s="346"/>
      <c r="G1004" s="346"/>
      <c r="H1004" s="107"/>
      <c r="I1004" s="108"/>
      <c r="J1004" s="108"/>
      <c r="K1004" s="108"/>
      <c r="L1004" s="108"/>
      <c r="M1004" s="108"/>
      <c r="N1004" s="108"/>
      <c r="O1004" s="108"/>
      <c r="P1004" s="108"/>
      <c r="Q1004" s="108"/>
      <c r="R1004" s="108"/>
      <c r="S1004" s="108"/>
      <c r="T1004" s="10">
        <f t="shared" si="1603"/>
        <v>0</v>
      </c>
      <c r="U1004" s="5"/>
      <c r="X1004" s="314"/>
      <c r="Y1004" s="1"/>
      <c r="Z1004" s="1"/>
      <c r="AA1004" s="1"/>
      <c r="AB1004" s="1"/>
      <c r="AC1004" s="1"/>
      <c r="AD1004" s="1"/>
      <c r="AE1004" s="1"/>
      <c r="AF1004" s="1"/>
      <c r="AG1004" s="1"/>
      <c r="AH1004" s="1"/>
      <c r="AI1004" s="1"/>
      <c r="AJ1004" s="1"/>
      <c r="AK1004" s="1"/>
      <c r="AL1004" s="1"/>
      <c r="AM1004" s="1"/>
    </row>
    <row r="1005" spans="2:39" x14ac:dyDescent="0.25">
      <c r="B1005" s="29"/>
      <c r="C1005" s="411" t="s">
        <v>78</v>
      </c>
      <c r="D1005" s="346"/>
      <c r="E1005" s="346"/>
      <c r="F1005" s="346"/>
      <c r="G1005" s="346"/>
      <c r="H1005" s="107"/>
      <c r="I1005" s="108"/>
      <c r="J1005" s="108"/>
      <c r="K1005" s="108"/>
      <c r="L1005" s="108"/>
      <c r="M1005" s="108"/>
      <c r="N1005" s="108"/>
      <c r="O1005" s="108"/>
      <c r="P1005" s="108"/>
      <c r="Q1005" s="108"/>
      <c r="R1005" s="108"/>
      <c r="S1005" s="108"/>
      <c r="T1005" s="10">
        <f t="shared" si="1603"/>
        <v>0</v>
      </c>
      <c r="U1005" s="5"/>
      <c r="X1005" s="314"/>
      <c r="Y1005" s="1"/>
      <c r="Z1005" s="1"/>
      <c r="AA1005" s="1"/>
      <c r="AB1005" s="1"/>
      <c r="AC1005" s="1"/>
      <c r="AD1005" s="1"/>
      <c r="AE1005" s="1"/>
      <c r="AF1005" s="1"/>
      <c r="AG1005" s="1"/>
      <c r="AH1005" s="1"/>
      <c r="AI1005" s="1"/>
      <c r="AJ1005" s="1"/>
      <c r="AK1005" s="1"/>
      <c r="AL1005" s="1"/>
      <c r="AM1005" s="1"/>
    </row>
    <row r="1006" spans="2:39" x14ac:dyDescent="0.25">
      <c r="B1006" s="29"/>
      <c r="C1006" s="411" t="s">
        <v>79</v>
      </c>
      <c r="D1006" s="346"/>
      <c r="E1006" s="346"/>
      <c r="F1006" s="346"/>
      <c r="G1006" s="346"/>
      <c r="H1006" s="107"/>
      <c r="I1006" s="108"/>
      <c r="J1006" s="108"/>
      <c r="K1006" s="108"/>
      <c r="L1006" s="108"/>
      <c r="M1006" s="108"/>
      <c r="N1006" s="108"/>
      <c r="O1006" s="108"/>
      <c r="P1006" s="108"/>
      <c r="Q1006" s="108"/>
      <c r="R1006" s="108"/>
      <c r="S1006" s="108"/>
      <c r="T1006" s="10">
        <f t="shared" si="1603"/>
        <v>0</v>
      </c>
      <c r="U1006" s="5"/>
      <c r="X1006" s="314"/>
      <c r="Y1006" s="1"/>
      <c r="Z1006" s="1"/>
      <c r="AA1006" s="1"/>
      <c r="AB1006" s="1"/>
      <c r="AC1006" s="1"/>
      <c r="AD1006" s="1"/>
      <c r="AE1006" s="1"/>
      <c r="AF1006" s="1"/>
      <c r="AG1006" s="1"/>
      <c r="AH1006" s="1"/>
      <c r="AI1006" s="1"/>
      <c r="AJ1006" s="1"/>
      <c r="AK1006" s="1"/>
      <c r="AL1006" s="1"/>
      <c r="AM1006" s="1"/>
    </row>
    <row r="1007" spans="2:39" x14ac:dyDescent="0.25">
      <c r="B1007" s="29"/>
      <c r="C1007" s="411" t="s">
        <v>80</v>
      </c>
      <c r="D1007" s="346"/>
      <c r="E1007" s="346"/>
      <c r="F1007" s="346"/>
      <c r="G1007" s="346"/>
      <c r="H1007" s="107"/>
      <c r="I1007" s="108"/>
      <c r="J1007" s="108"/>
      <c r="K1007" s="108"/>
      <c r="L1007" s="108"/>
      <c r="M1007" s="108"/>
      <c r="N1007" s="108"/>
      <c r="O1007" s="108"/>
      <c r="P1007" s="108"/>
      <c r="Q1007" s="108"/>
      <c r="R1007" s="108"/>
      <c r="S1007" s="108"/>
      <c r="T1007" s="10">
        <f t="shared" si="1603"/>
        <v>0</v>
      </c>
      <c r="U1007" s="5"/>
      <c r="X1007" s="314"/>
      <c r="Y1007" s="1"/>
      <c r="Z1007" s="1"/>
      <c r="AA1007" s="1"/>
      <c r="AB1007" s="1"/>
      <c r="AC1007" s="1"/>
      <c r="AD1007" s="1"/>
      <c r="AE1007" s="1"/>
      <c r="AF1007" s="1"/>
      <c r="AG1007" s="1"/>
      <c r="AH1007" s="1"/>
      <c r="AI1007" s="1"/>
      <c r="AJ1007" s="1"/>
      <c r="AK1007" s="1"/>
      <c r="AL1007" s="1"/>
      <c r="AM1007" s="1"/>
    </row>
    <row r="1008" spans="2:39" x14ac:dyDescent="0.25">
      <c r="B1008" s="29"/>
      <c r="C1008" s="411" t="s">
        <v>81</v>
      </c>
      <c r="D1008" s="346"/>
      <c r="E1008" s="346"/>
      <c r="F1008" s="346"/>
      <c r="G1008" s="346"/>
      <c r="H1008" s="107"/>
      <c r="I1008" s="108"/>
      <c r="J1008" s="108"/>
      <c r="K1008" s="108"/>
      <c r="L1008" s="108"/>
      <c r="M1008" s="108"/>
      <c r="N1008" s="108"/>
      <c r="O1008" s="108"/>
      <c r="P1008" s="108"/>
      <c r="Q1008" s="108"/>
      <c r="R1008" s="108"/>
      <c r="S1008" s="108"/>
      <c r="T1008" s="10">
        <f t="shared" si="1603"/>
        <v>0</v>
      </c>
      <c r="U1008" s="5"/>
      <c r="X1008" s="314"/>
      <c r="Y1008" s="1"/>
      <c r="Z1008" s="1"/>
      <c r="AA1008" s="1"/>
      <c r="AB1008" s="1"/>
      <c r="AC1008" s="1"/>
      <c r="AD1008" s="1"/>
      <c r="AE1008" s="1"/>
      <c r="AF1008" s="1"/>
      <c r="AG1008" s="1"/>
      <c r="AH1008" s="1"/>
      <c r="AI1008" s="1"/>
      <c r="AJ1008" s="1"/>
      <c r="AK1008" s="1"/>
      <c r="AL1008" s="1"/>
      <c r="AM1008" s="1"/>
    </row>
    <row r="1009" spans="2:39" x14ac:dyDescent="0.25">
      <c r="B1009" s="29"/>
      <c r="C1009" s="411" t="s">
        <v>82</v>
      </c>
      <c r="D1009" s="346"/>
      <c r="E1009" s="346"/>
      <c r="F1009" s="346"/>
      <c r="G1009" s="346"/>
      <c r="H1009" s="107"/>
      <c r="I1009" s="108"/>
      <c r="J1009" s="108"/>
      <c r="K1009" s="108"/>
      <c r="L1009" s="108"/>
      <c r="M1009" s="108"/>
      <c r="N1009" s="108"/>
      <c r="O1009" s="108"/>
      <c r="P1009" s="108"/>
      <c r="Q1009" s="108"/>
      <c r="R1009" s="108"/>
      <c r="S1009" s="108"/>
      <c r="T1009" s="10">
        <f t="shared" si="1603"/>
        <v>0</v>
      </c>
      <c r="U1009" s="5"/>
      <c r="X1009" s="314"/>
      <c r="Y1009" s="1"/>
      <c r="Z1009" s="1"/>
      <c r="AA1009" s="1"/>
      <c r="AB1009" s="1"/>
      <c r="AC1009" s="1"/>
      <c r="AD1009" s="1"/>
      <c r="AE1009" s="1"/>
      <c r="AF1009" s="1"/>
      <c r="AG1009" s="1"/>
      <c r="AH1009" s="1"/>
      <c r="AI1009" s="1"/>
      <c r="AJ1009" s="1"/>
      <c r="AK1009" s="1"/>
      <c r="AL1009" s="1"/>
      <c r="AM1009" s="1"/>
    </row>
    <row r="1010" spans="2:39" x14ac:dyDescent="0.25">
      <c r="B1010" s="29"/>
      <c r="H1010" s="5"/>
      <c r="T1010" s="5"/>
      <c r="U1010" s="5"/>
      <c r="V1010" s="326" t="s">
        <v>167</v>
      </c>
      <c r="X1010" s="314"/>
      <c r="Y1010" s="1"/>
      <c r="Z1010" s="1"/>
      <c r="AA1010" s="1"/>
      <c r="AB1010" s="1"/>
      <c r="AC1010" s="1"/>
      <c r="AD1010" s="1"/>
      <c r="AE1010" s="1"/>
      <c r="AF1010" s="1"/>
      <c r="AG1010" s="1"/>
      <c r="AH1010" s="1"/>
      <c r="AI1010" s="1"/>
      <c r="AJ1010" s="1"/>
      <c r="AK1010" s="1"/>
      <c r="AL1010" s="1"/>
      <c r="AM1010" s="1"/>
    </row>
    <row r="1011" spans="2:39" x14ac:dyDescent="0.25">
      <c r="B1011" s="29"/>
      <c r="G1011" s="100" t="s">
        <v>105</v>
      </c>
      <c r="H1011" s="10">
        <f>SUM(H998:H1010)</f>
        <v>0</v>
      </c>
      <c r="I1011" s="10">
        <f t="shared" ref="I1011" si="1604">SUM(I998:I1010)</f>
        <v>0</v>
      </c>
      <c r="J1011" s="10">
        <f t="shared" ref="J1011" si="1605">SUM(J998:J1010)</f>
        <v>0</v>
      </c>
      <c r="K1011" s="10">
        <f t="shared" ref="K1011" si="1606">SUM(K998:K1010)</f>
        <v>0</v>
      </c>
      <c r="L1011" s="10">
        <f t="shared" ref="L1011" si="1607">SUM(L998:L1010)</f>
        <v>0</v>
      </c>
      <c r="M1011" s="10">
        <f t="shared" ref="M1011" si="1608">SUM(M998:M1010)</f>
        <v>0</v>
      </c>
      <c r="N1011" s="10">
        <f t="shared" ref="N1011" si="1609">SUM(N998:N1010)</f>
        <v>0</v>
      </c>
      <c r="O1011" s="10">
        <f t="shared" ref="O1011" si="1610">SUM(O998:O1010)</f>
        <v>0</v>
      </c>
      <c r="P1011" s="10">
        <f t="shared" ref="P1011" si="1611">SUM(P998:P1010)</f>
        <v>0</v>
      </c>
      <c r="Q1011" s="10">
        <f t="shared" ref="Q1011" si="1612">SUM(Q998:Q1010)</f>
        <v>0</v>
      </c>
      <c r="R1011" s="10">
        <f t="shared" ref="R1011" si="1613">SUM(R998:R1010)</f>
        <v>0</v>
      </c>
      <c r="S1011" s="10">
        <f t="shared" ref="S1011" si="1614">SUM(S998:S1010)</f>
        <v>0</v>
      </c>
      <c r="T1011" s="10">
        <f t="shared" ref="T1011" si="1615">SUM(H1011:S1011)</f>
        <v>0</v>
      </c>
      <c r="U1011" s="5"/>
      <c r="V1011" s="327" t="s">
        <v>168</v>
      </c>
      <c r="X1011" s="314"/>
      <c r="Y1011" s="1"/>
      <c r="Z1011" s="1"/>
      <c r="AA1011" s="1"/>
      <c r="AB1011" s="1"/>
      <c r="AC1011" s="1"/>
      <c r="AD1011" s="1"/>
      <c r="AE1011" s="1"/>
      <c r="AF1011" s="1"/>
      <c r="AG1011" s="1"/>
      <c r="AH1011" s="1"/>
      <c r="AI1011" s="1"/>
      <c r="AJ1011" s="1"/>
      <c r="AK1011" s="1"/>
      <c r="AL1011" s="1"/>
      <c r="AM1011" s="1"/>
    </row>
    <row r="1012" spans="2:39" x14ac:dyDescent="0.25">
      <c r="B1012" s="29"/>
      <c r="G1012" s="106" t="s">
        <v>112</v>
      </c>
      <c r="H1012" s="10">
        <f>H1011*$P$13</f>
        <v>0</v>
      </c>
      <c r="I1012" s="10">
        <f t="shared" ref="I1012" si="1616">I1011*$P$13</f>
        <v>0</v>
      </c>
      <c r="J1012" s="10">
        <f t="shared" ref="J1012" si="1617">J1011*$P$13</f>
        <v>0</v>
      </c>
      <c r="K1012" s="10">
        <f t="shared" ref="K1012" si="1618">K1011*$P$13</f>
        <v>0</v>
      </c>
      <c r="L1012" s="10">
        <f t="shared" ref="L1012" si="1619">L1011*$P$13</f>
        <v>0</v>
      </c>
      <c r="M1012" s="10">
        <f t="shared" ref="M1012" si="1620">M1011*$P$13</f>
        <v>0</v>
      </c>
      <c r="N1012" s="10">
        <f t="shared" ref="N1012" si="1621">N1011*$P$13</f>
        <v>0</v>
      </c>
      <c r="O1012" s="10">
        <f t="shared" ref="O1012" si="1622">O1011*$P$13</f>
        <v>0</v>
      </c>
      <c r="P1012" s="10">
        <f t="shared" ref="P1012" si="1623">P1011*$P$13</f>
        <v>0</v>
      </c>
      <c r="Q1012" s="10">
        <f t="shared" ref="Q1012" si="1624">Q1011*$P$13</f>
        <v>0</v>
      </c>
      <c r="R1012" s="10">
        <f t="shared" ref="R1012" si="1625">R1011*$P$13</f>
        <v>0</v>
      </c>
      <c r="S1012" s="10">
        <f t="shared" ref="S1012" si="1626">S1011*$P$13</f>
        <v>0</v>
      </c>
      <c r="T1012" s="10">
        <f>SUM(H1012:S1012)</f>
        <v>0</v>
      </c>
      <c r="U1012" s="5"/>
      <c r="V1012" s="21">
        <f>'C Staff Rates &amp; Roles'!$L$18</f>
        <v>1800</v>
      </c>
      <c r="X1012" s="314"/>
      <c r="Y1012" s="1"/>
      <c r="Z1012" s="1"/>
      <c r="AA1012" s="1"/>
      <c r="AB1012" s="1"/>
      <c r="AC1012" s="1"/>
      <c r="AD1012" s="1"/>
      <c r="AE1012" s="1"/>
      <c r="AF1012" s="1"/>
      <c r="AG1012" s="1"/>
      <c r="AH1012" s="1"/>
      <c r="AI1012" s="1"/>
      <c r="AJ1012" s="1"/>
      <c r="AK1012" s="1"/>
      <c r="AL1012" s="1"/>
      <c r="AM1012" s="1"/>
    </row>
    <row r="1013" spans="2:39" x14ac:dyDescent="0.25">
      <c r="B1013" s="29"/>
      <c r="G1013" s="100" t="s">
        <v>111</v>
      </c>
      <c r="H1013" s="10">
        <f>H1011*$Q$13</f>
        <v>0</v>
      </c>
      <c r="I1013" s="10">
        <f t="shared" ref="I1013:S1013" si="1627">I1011*$Q$13</f>
        <v>0</v>
      </c>
      <c r="J1013" s="10">
        <f t="shared" si="1627"/>
        <v>0</v>
      </c>
      <c r="K1013" s="10">
        <f t="shared" si="1627"/>
        <v>0</v>
      </c>
      <c r="L1013" s="10">
        <f t="shared" si="1627"/>
        <v>0</v>
      </c>
      <c r="M1013" s="10">
        <f t="shared" si="1627"/>
        <v>0</v>
      </c>
      <c r="N1013" s="10">
        <f t="shared" si="1627"/>
        <v>0</v>
      </c>
      <c r="O1013" s="10">
        <f t="shared" si="1627"/>
        <v>0</v>
      </c>
      <c r="P1013" s="10">
        <f t="shared" si="1627"/>
        <v>0</v>
      </c>
      <c r="Q1013" s="10">
        <f t="shared" si="1627"/>
        <v>0</v>
      </c>
      <c r="R1013" s="10">
        <f t="shared" si="1627"/>
        <v>0</v>
      </c>
      <c r="S1013" s="10">
        <f t="shared" si="1627"/>
        <v>0</v>
      </c>
      <c r="T1013" s="10">
        <f>SUM(H1013:S1013)</f>
        <v>0</v>
      </c>
      <c r="U1013" s="5"/>
      <c r="X1013" s="314"/>
      <c r="Y1013" s="1"/>
      <c r="Z1013" s="1"/>
      <c r="AA1013" s="1"/>
      <c r="AB1013" s="1"/>
      <c r="AC1013" s="1"/>
      <c r="AD1013" s="1"/>
      <c r="AE1013" s="1"/>
      <c r="AF1013" s="1"/>
      <c r="AG1013" s="1"/>
      <c r="AH1013" s="1"/>
      <c r="AI1013" s="1"/>
      <c r="AJ1013" s="1"/>
      <c r="AK1013" s="1"/>
      <c r="AL1013" s="1"/>
      <c r="AM1013" s="1"/>
    </row>
    <row r="1014" spans="2:39" x14ac:dyDescent="0.25">
      <c r="B1014" s="29"/>
      <c r="G1014" s="100" t="s">
        <v>120</v>
      </c>
      <c r="H1014" s="10">
        <f>SUM(H1011:H1013)</f>
        <v>0</v>
      </c>
      <c r="I1014" s="10">
        <f t="shared" ref="I1014" si="1628">SUM(I1011:I1013)</f>
        <v>0</v>
      </c>
      <c r="J1014" s="10">
        <f t="shared" ref="J1014" si="1629">SUM(J1011:J1013)</f>
        <v>0</v>
      </c>
      <c r="K1014" s="10">
        <f t="shared" ref="K1014" si="1630">SUM(K1011:K1013)</f>
        <v>0</v>
      </c>
      <c r="L1014" s="10">
        <f t="shared" ref="L1014" si="1631">SUM(L1011:L1013)</f>
        <v>0</v>
      </c>
      <c r="M1014" s="10">
        <f t="shared" ref="M1014" si="1632">SUM(M1011:M1013)</f>
        <v>0</v>
      </c>
      <c r="N1014" s="10">
        <f t="shared" ref="N1014" si="1633">SUM(N1011:N1013)</f>
        <v>0</v>
      </c>
      <c r="O1014" s="10">
        <f t="shared" ref="O1014" si="1634">SUM(O1011:O1013)</f>
        <v>0</v>
      </c>
      <c r="P1014" s="10">
        <f t="shared" ref="P1014" si="1635">SUM(P1011:P1013)</f>
        <v>0</v>
      </c>
      <c r="Q1014" s="10">
        <f t="shared" ref="Q1014" si="1636">SUM(Q1011:Q1013)</f>
        <v>0</v>
      </c>
      <c r="R1014" s="10">
        <f t="shared" ref="R1014" si="1637">SUM(R1011:R1013)</f>
        <v>0</v>
      </c>
      <c r="S1014" s="10">
        <f t="shared" ref="S1014" si="1638">SUM(S1011:S1013)</f>
        <v>0</v>
      </c>
      <c r="T1014" s="104">
        <f>SUM(T1011:T1013)</f>
        <v>0</v>
      </c>
      <c r="U1014" s="105"/>
      <c r="V1014" s="141">
        <f>T1014/V1012</f>
        <v>0</v>
      </c>
      <c r="X1014" s="314"/>
      <c r="Y1014" s="1"/>
      <c r="Z1014" s="1"/>
      <c r="AA1014" s="1"/>
      <c r="AB1014" s="1"/>
      <c r="AC1014" s="1"/>
      <c r="AD1014" s="1"/>
      <c r="AE1014" s="1"/>
      <c r="AF1014" s="1"/>
      <c r="AG1014" s="1"/>
      <c r="AH1014" s="1"/>
      <c r="AI1014" s="1"/>
      <c r="AJ1014" s="1"/>
      <c r="AK1014" s="1"/>
      <c r="AL1014" s="1"/>
      <c r="AM1014" s="1"/>
    </row>
    <row r="1015" spans="2:39" x14ac:dyDescent="0.25">
      <c r="B1015" s="29"/>
      <c r="X1015" s="314"/>
      <c r="Y1015" s="1"/>
      <c r="Z1015" s="1"/>
      <c r="AA1015" s="1"/>
      <c r="AB1015" s="1"/>
      <c r="AC1015" s="1"/>
      <c r="AD1015" s="1"/>
      <c r="AE1015" s="1"/>
      <c r="AF1015" s="1"/>
      <c r="AG1015" s="1"/>
      <c r="AH1015" s="1"/>
      <c r="AI1015" s="1"/>
      <c r="AJ1015" s="1"/>
      <c r="AK1015" s="1"/>
      <c r="AL1015" s="1"/>
      <c r="AM1015" s="1"/>
    </row>
    <row r="1016" spans="2:39" ht="18.75" x14ac:dyDescent="0.3">
      <c r="B1016" s="29"/>
      <c r="E1016" s="23" t="s">
        <v>46</v>
      </c>
      <c r="G1016" s="101" t="s">
        <v>114</v>
      </c>
      <c r="I1016" s="94" t="s">
        <v>109</v>
      </c>
      <c r="J1016" s="121">
        <f>$O$13</f>
        <v>15</v>
      </c>
      <c r="K1016" s="94"/>
      <c r="M1016" s="94" t="s">
        <v>95</v>
      </c>
      <c r="N1016" s="20">
        <f>$P$13</f>
        <v>0</v>
      </c>
      <c r="P1016" t="s">
        <v>110</v>
      </c>
      <c r="R1016" s="121">
        <f>$Q$13</f>
        <v>0.5</v>
      </c>
      <c r="X1016" s="314"/>
      <c r="Y1016" s="1"/>
      <c r="Z1016" s="1"/>
      <c r="AA1016" s="1"/>
      <c r="AB1016" s="1"/>
      <c r="AC1016" s="1"/>
      <c r="AD1016" s="1"/>
      <c r="AE1016" s="1"/>
      <c r="AF1016" s="1"/>
      <c r="AG1016" s="1"/>
      <c r="AH1016" s="1"/>
      <c r="AI1016" s="1"/>
      <c r="AJ1016" s="1"/>
      <c r="AK1016" s="1"/>
      <c r="AL1016" s="1"/>
      <c r="AM1016" s="1"/>
    </row>
    <row r="1017" spans="2:39" x14ac:dyDescent="0.25">
      <c r="B1017" s="29"/>
      <c r="C1017" s="353" t="s">
        <v>123</v>
      </c>
      <c r="D1017" s="362"/>
      <c r="E1017" s="362"/>
      <c r="F1017" s="362"/>
      <c r="G1017" s="362"/>
      <c r="H1017" s="109" t="s">
        <v>91</v>
      </c>
      <c r="I1017" s="109" t="s">
        <v>92</v>
      </c>
      <c r="J1017" s="109" t="s">
        <v>93</v>
      </c>
      <c r="K1017" s="109" t="s">
        <v>94</v>
      </c>
      <c r="L1017" s="109" t="s">
        <v>83</v>
      </c>
      <c r="M1017" s="109" t="s">
        <v>84</v>
      </c>
      <c r="N1017" s="109" t="s">
        <v>85</v>
      </c>
      <c r="O1017" s="109" t="s">
        <v>86</v>
      </c>
      <c r="P1017" s="109" t="s">
        <v>87</v>
      </c>
      <c r="Q1017" s="109" t="s">
        <v>88</v>
      </c>
      <c r="R1017" s="109" t="s">
        <v>89</v>
      </c>
      <c r="S1017" s="109" t="s">
        <v>90</v>
      </c>
      <c r="T1017" s="109" t="s">
        <v>3</v>
      </c>
      <c r="U1017" s="136"/>
      <c r="X1017" s="314"/>
      <c r="Y1017" s="1"/>
      <c r="Z1017" s="1"/>
      <c r="AA1017" s="1"/>
      <c r="AB1017" s="1"/>
      <c r="AC1017" s="1"/>
      <c r="AD1017" s="1"/>
      <c r="AE1017" s="1"/>
      <c r="AF1017" s="1"/>
      <c r="AG1017" s="1"/>
      <c r="AH1017" s="1"/>
      <c r="AI1017" s="1"/>
      <c r="AJ1017" s="1"/>
      <c r="AK1017" s="1"/>
      <c r="AL1017" s="1"/>
      <c r="AM1017" s="1"/>
    </row>
    <row r="1018" spans="2:39" x14ac:dyDescent="0.25">
      <c r="B1018" s="29"/>
      <c r="C1018" s="411" t="s">
        <v>71</v>
      </c>
      <c r="D1018" s="346"/>
      <c r="E1018" s="346"/>
      <c r="F1018" s="346"/>
      <c r="G1018" s="346"/>
      <c r="H1018" s="107"/>
      <c r="I1018" s="108"/>
      <c r="J1018" s="108"/>
      <c r="K1018" s="108"/>
      <c r="L1018" s="108"/>
      <c r="M1018" s="108"/>
      <c r="N1018" s="108"/>
      <c r="O1018" s="108"/>
      <c r="P1018" s="108"/>
      <c r="Q1018" s="108"/>
      <c r="R1018" s="108"/>
      <c r="S1018" s="108"/>
      <c r="T1018" s="10">
        <f t="shared" ref="T1018:T1029" si="1639">SUM(H1018:S1018)</f>
        <v>0</v>
      </c>
      <c r="U1018" s="5"/>
      <c r="X1018" s="314"/>
      <c r="Y1018" s="1"/>
      <c r="Z1018" s="1"/>
      <c r="AA1018" s="1"/>
      <c r="AB1018" s="1"/>
      <c r="AC1018" s="1"/>
      <c r="AD1018" s="1"/>
      <c r="AE1018" s="1"/>
      <c r="AF1018" s="1"/>
      <c r="AG1018" s="1"/>
      <c r="AH1018" s="1"/>
      <c r="AI1018" s="1"/>
      <c r="AJ1018" s="1"/>
      <c r="AK1018" s="1"/>
      <c r="AL1018" s="1"/>
      <c r="AM1018" s="1"/>
    </row>
    <row r="1019" spans="2:39" x14ac:dyDescent="0.25">
      <c r="B1019" s="29"/>
      <c r="C1019" s="411" t="s">
        <v>72</v>
      </c>
      <c r="D1019" s="346"/>
      <c r="E1019" s="346"/>
      <c r="F1019" s="346"/>
      <c r="G1019" s="346"/>
      <c r="H1019" s="107"/>
      <c r="I1019" s="108"/>
      <c r="J1019" s="108"/>
      <c r="K1019" s="108"/>
      <c r="L1019" s="108"/>
      <c r="M1019" s="108"/>
      <c r="N1019" s="108"/>
      <c r="O1019" s="108"/>
      <c r="P1019" s="108"/>
      <c r="Q1019" s="108"/>
      <c r="R1019" s="108"/>
      <c r="S1019" s="108"/>
      <c r="T1019" s="10">
        <f t="shared" si="1639"/>
        <v>0</v>
      </c>
      <c r="U1019" s="5"/>
      <c r="X1019" s="314"/>
      <c r="Y1019" s="1"/>
      <c r="Z1019" s="1"/>
      <c r="AA1019" s="1"/>
      <c r="AB1019" s="1"/>
      <c r="AC1019" s="1"/>
      <c r="AD1019" s="1"/>
      <c r="AE1019" s="1"/>
      <c r="AF1019" s="1"/>
      <c r="AG1019" s="1"/>
      <c r="AH1019" s="1"/>
      <c r="AI1019" s="1"/>
      <c r="AJ1019" s="1"/>
      <c r="AK1019" s="1"/>
      <c r="AL1019" s="1"/>
      <c r="AM1019" s="1"/>
    </row>
    <row r="1020" spans="2:39" x14ac:dyDescent="0.25">
      <c r="B1020" s="29"/>
      <c r="C1020" s="411" t="s">
        <v>73</v>
      </c>
      <c r="D1020" s="346"/>
      <c r="E1020" s="346"/>
      <c r="F1020" s="346"/>
      <c r="G1020" s="346"/>
      <c r="H1020" s="107"/>
      <c r="I1020" s="108"/>
      <c r="J1020" s="108"/>
      <c r="K1020" s="108"/>
      <c r="L1020" s="108"/>
      <c r="M1020" s="108"/>
      <c r="N1020" s="108"/>
      <c r="O1020" s="108"/>
      <c r="P1020" s="108"/>
      <c r="Q1020" s="108"/>
      <c r="R1020" s="108"/>
      <c r="S1020" s="108"/>
      <c r="T1020" s="10">
        <f t="shared" si="1639"/>
        <v>0</v>
      </c>
      <c r="U1020" s="5"/>
      <c r="X1020" s="314"/>
      <c r="Y1020" s="1"/>
      <c r="Z1020" s="1"/>
      <c r="AA1020" s="1"/>
      <c r="AB1020" s="1"/>
      <c r="AC1020" s="1"/>
      <c r="AD1020" s="1"/>
      <c r="AE1020" s="1"/>
      <c r="AF1020" s="1"/>
      <c r="AG1020" s="1"/>
      <c r="AH1020" s="1"/>
      <c r="AI1020" s="1"/>
      <c r="AJ1020" s="1"/>
      <c r="AK1020" s="1"/>
      <c r="AL1020" s="1"/>
      <c r="AM1020" s="1"/>
    </row>
    <row r="1021" spans="2:39" x14ac:dyDescent="0.25">
      <c r="B1021" s="29"/>
      <c r="C1021" s="411" t="s">
        <v>74</v>
      </c>
      <c r="D1021" s="346"/>
      <c r="E1021" s="346"/>
      <c r="F1021" s="346"/>
      <c r="G1021" s="346"/>
      <c r="H1021" s="107"/>
      <c r="I1021" s="108"/>
      <c r="J1021" s="108"/>
      <c r="K1021" s="108"/>
      <c r="L1021" s="108"/>
      <c r="M1021" s="108"/>
      <c r="N1021" s="108"/>
      <c r="O1021" s="108"/>
      <c r="P1021" s="108"/>
      <c r="Q1021" s="108"/>
      <c r="R1021" s="108"/>
      <c r="S1021" s="108"/>
      <c r="T1021" s="10">
        <f t="shared" si="1639"/>
        <v>0</v>
      </c>
      <c r="U1021" s="5"/>
      <c r="X1021" s="314"/>
      <c r="Y1021" s="1"/>
      <c r="Z1021" s="1"/>
      <c r="AA1021" s="1"/>
      <c r="AB1021" s="1"/>
      <c r="AC1021" s="1"/>
      <c r="AD1021" s="1"/>
      <c r="AE1021" s="1"/>
      <c r="AF1021" s="1"/>
      <c r="AG1021" s="1"/>
      <c r="AH1021" s="1"/>
      <c r="AI1021" s="1"/>
      <c r="AJ1021" s="1"/>
      <c r="AK1021" s="1"/>
      <c r="AL1021" s="1"/>
      <c r="AM1021" s="1"/>
    </row>
    <row r="1022" spans="2:39" x14ac:dyDescent="0.25">
      <c r="B1022" s="29"/>
      <c r="C1022" s="411" t="s">
        <v>75</v>
      </c>
      <c r="D1022" s="346"/>
      <c r="E1022" s="346"/>
      <c r="F1022" s="346"/>
      <c r="G1022" s="346"/>
      <c r="H1022" s="107"/>
      <c r="I1022" s="108"/>
      <c r="J1022" s="108"/>
      <c r="K1022" s="108"/>
      <c r="L1022" s="108"/>
      <c r="M1022" s="108"/>
      <c r="N1022" s="108"/>
      <c r="O1022" s="108"/>
      <c r="P1022" s="108"/>
      <c r="Q1022" s="108"/>
      <c r="R1022" s="108"/>
      <c r="S1022" s="108"/>
      <c r="T1022" s="10">
        <f t="shared" si="1639"/>
        <v>0</v>
      </c>
      <c r="U1022" s="5"/>
      <c r="X1022" s="314"/>
      <c r="Y1022" s="1"/>
      <c r="Z1022" s="1"/>
      <c r="AA1022" s="1"/>
      <c r="AB1022" s="1"/>
      <c r="AC1022" s="1"/>
      <c r="AD1022" s="1"/>
      <c r="AE1022" s="1"/>
      <c r="AF1022" s="1"/>
      <c r="AG1022" s="1"/>
      <c r="AH1022" s="1"/>
      <c r="AI1022" s="1"/>
      <c r="AJ1022" s="1"/>
      <c r="AK1022" s="1"/>
      <c r="AL1022" s="1"/>
      <c r="AM1022" s="1"/>
    </row>
    <row r="1023" spans="2:39" x14ac:dyDescent="0.25">
      <c r="B1023" s="29"/>
      <c r="C1023" s="411" t="s">
        <v>76</v>
      </c>
      <c r="D1023" s="346"/>
      <c r="E1023" s="346"/>
      <c r="F1023" s="346"/>
      <c r="G1023" s="346"/>
      <c r="H1023" s="107"/>
      <c r="I1023" s="108"/>
      <c r="J1023" s="108"/>
      <c r="K1023" s="108"/>
      <c r="L1023" s="108"/>
      <c r="M1023" s="108"/>
      <c r="N1023" s="108"/>
      <c r="O1023" s="108"/>
      <c r="P1023" s="108"/>
      <c r="Q1023" s="108"/>
      <c r="R1023" s="108"/>
      <c r="S1023" s="108"/>
      <c r="T1023" s="10">
        <f t="shared" si="1639"/>
        <v>0</v>
      </c>
      <c r="U1023" s="5"/>
      <c r="X1023" s="314"/>
      <c r="Y1023" s="1"/>
      <c r="Z1023" s="1"/>
      <c r="AA1023" s="1"/>
      <c r="AB1023" s="1"/>
      <c r="AC1023" s="1"/>
      <c r="AD1023" s="1"/>
      <c r="AE1023" s="1"/>
      <c r="AF1023" s="1"/>
      <c r="AG1023" s="1"/>
      <c r="AH1023" s="1"/>
      <c r="AI1023" s="1"/>
      <c r="AJ1023" s="1"/>
      <c r="AK1023" s="1"/>
      <c r="AL1023" s="1"/>
      <c r="AM1023" s="1"/>
    </row>
    <row r="1024" spans="2:39" x14ac:dyDescent="0.25">
      <c r="B1024" s="29"/>
      <c r="C1024" s="411" t="s">
        <v>77</v>
      </c>
      <c r="D1024" s="346"/>
      <c r="E1024" s="346"/>
      <c r="F1024" s="346"/>
      <c r="G1024" s="346"/>
      <c r="H1024" s="107"/>
      <c r="I1024" s="108"/>
      <c r="J1024" s="108"/>
      <c r="K1024" s="108"/>
      <c r="L1024" s="108"/>
      <c r="M1024" s="108"/>
      <c r="N1024" s="108"/>
      <c r="O1024" s="108"/>
      <c r="P1024" s="108"/>
      <c r="Q1024" s="108"/>
      <c r="R1024" s="108"/>
      <c r="S1024" s="108"/>
      <c r="T1024" s="10">
        <f t="shared" si="1639"/>
        <v>0</v>
      </c>
      <c r="U1024" s="5"/>
      <c r="X1024" s="314"/>
      <c r="Y1024" s="1"/>
      <c r="Z1024" s="1"/>
      <c r="AA1024" s="1"/>
      <c r="AB1024" s="1"/>
      <c r="AC1024" s="1"/>
      <c r="AD1024" s="1"/>
      <c r="AE1024" s="1"/>
      <c r="AF1024" s="1"/>
      <c r="AG1024" s="1"/>
      <c r="AH1024" s="1"/>
      <c r="AI1024" s="1"/>
      <c r="AJ1024" s="1"/>
      <c r="AK1024" s="1"/>
      <c r="AL1024" s="1"/>
      <c r="AM1024" s="1"/>
    </row>
    <row r="1025" spans="2:39" x14ac:dyDescent="0.25">
      <c r="B1025" s="29"/>
      <c r="C1025" s="411" t="s">
        <v>78</v>
      </c>
      <c r="D1025" s="346"/>
      <c r="E1025" s="346"/>
      <c r="F1025" s="346"/>
      <c r="G1025" s="346"/>
      <c r="H1025" s="107"/>
      <c r="I1025" s="108"/>
      <c r="J1025" s="108"/>
      <c r="K1025" s="108"/>
      <c r="L1025" s="108"/>
      <c r="M1025" s="108"/>
      <c r="N1025" s="108"/>
      <c r="O1025" s="108"/>
      <c r="P1025" s="108"/>
      <c r="Q1025" s="108"/>
      <c r="R1025" s="108"/>
      <c r="S1025" s="108"/>
      <c r="T1025" s="10">
        <f t="shared" si="1639"/>
        <v>0</v>
      </c>
      <c r="U1025" s="5"/>
      <c r="X1025" s="314"/>
      <c r="Y1025" s="1"/>
      <c r="Z1025" s="1"/>
      <c r="AA1025" s="1"/>
      <c r="AB1025" s="1"/>
      <c r="AC1025" s="1"/>
      <c r="AD1025" s="1"/>
      <c r="AE1025" s="1"/>
      <c r="AF1025" s="1"/>
      <c r="AG1025" s="1"/>
      <c r="AH1025" s="1"/>
      <c r="AI1025" s="1"/>
      <c r="AJ1025" s="1"/>
      <c r="AK1025" s="1"/>
      <c r="AL1025" s="1"/>
      <c r="AM1025" s="1"/>
    </row>
    <row r="1026" spans="2:39" x14ac:dyDescent="0.25">
      <c r="B1026" s="29"/>
      <c r="C1026" s="411" t="s">
        <v>79</v>
      </c>
      <c r="D1026" s="346"/>
      <c r="E1026" s="346"/>
      <c r="F1026" s="346"/>
      <c r="G1026" s="346"/>
      <c r="H1026" s="107"/>
      <c r="I1026" s="108"/>
      <c r="J1026" s="108"/>
      <c r="K1026" s="108"/>
      <c r="L1026" s="108"/>
      <c r="M1026" s="108"/>
      <c r="N1026" s="108"/>
      <c r="O1026" s="108"/>
      <c r="P1026" s="108"/>
      <c r="Q1026" s="108"/>
      <c r="R1026" s="108"/>
      <c r="S1026" s="108"/>
      <c r="T1026" s="10">
        <f t="shared" si="1639"/>
        <v>0</v>
      </c>
      <c r="U1026" s="5"/>
      <c r="X1026" s="314"/>
      <c r="Y1026" s="1"/>
      <c r="Z1026" s="1"/>
      <c r="AA1026" s="1"/>
      <c r="AB1026" s="1"/>
      <c r="AC1026" s="1"/>
      <c r="AD1026" s="1"/>
      <c r="AE1026" s="1"/>
      <c r="AF1026" s="1"/>
      <c r="AG1026" s="1"/>
      <c r="AH1026" s="1"/>
      <c r="AI1026" s="1"/>
      <c r="AJ1026" s="1"/>
      <c r="AK1026" s="1"/>
      <c r="AL1026" s="1"/>
      <c r="AM1026" s="1"/>
    </row>
    <row r="1027" spans="2:39" x14ac:dyDescent="0.25">
      <c r="B1027" s="29"/>
      <c r="C1027" s="411" t="s">
        <v>80</v>
      </c>
      <c r="D1027" s="346"/>
      <c r="E1027" s="346"/>
      <c r="F1027" s="346"/>
      <c r="G1027" s="346"/>
      <c r="H1027" s="107"/>
      <c r="I1027" s="108"/>
      <c r="J1027" s="108"/>
      <c r="K1027" s="108"/>
      <c r="L1027" s="108"/>
      <c r="M1027" s="108"/>
      <c r="N1027" s="108"/>
      <c r="O1027" s="108"/>
      <c r="P1027" s="108"/>
      <c r="Q1027" s="108"/>
      <c r="R1027" s="108"/>
      <c r="S1027" s="108"/>
      <c r="T1027" s="10">
        <f t="shared" si="1639"/>
        <v>0</v>
      </c>
      <c r="U1027" s="5"/>
      <c r="X1027" s="314"/>
      <c r="Y1027" s="1"/>
      <c r="Z1027" s="1"/>
      <c r="AA1027" s="1"/>
      <c r="AB1027" s="1"/>
      <c r="AC1027" s="1"/>
      <c r="AD1027" s="1"/>
      <c r="AE1027" s="1"/>
      <c r="AF1027" s="1"/>
      <c r="AG1027" s="1"/>
      <c r="AH1027" s="1"/>
      <c r="AI1027" s="1"/>
      <c r="AJ1027" s="1"/>
      <c r="AK1027" s="1"/>
      <c r="AL1027" s="1"/>
      <c r="AM1027" s="1"/>
    </row>
    <row r="1028" spans="2:39" x14ac:dyDescent="0.25">
      <c r="B1028" s="29"/>
      <c r="C1028" s="411" t="s">
        <v>81</v>
      </c>
      <c r="D1028" s="346"/>
      <c r="E1028" s="346"/>
      <c r="F1028" s="346"/>
      <c r="G1028" s="346"/>
      <c r="H1028" s="107"/>
      <c r="I1028" s="108"/>
      <c r="J1028" s="108"/>
      <c r="K1028" s="108"/>
      <c r="L1028" s="108"/>
      <c r="M1028" s="108"/>
      <c r="N1028" s="108"/>
      <c r="O1028" s="108"/>
      <c r="P1028" s="108"/>
      <c r="Q1028" s="108"/>
      <c r="R1028" s="108"/>
      <c r="S1028" s="108"/>
      <c r="T1028" s="10">
        <f t="shared" si="1639"/>
        <v>0</v>
      </c>
      <c r="U1028" s="5"/>
      <c r="X1028" s="314"/>
      <c r="Y1028" s="1"/>
      <c r="Z1028" s="1"/>
      <c r="AA1028" s="1"/>
      <c r="AB1028" s="1"/>
      <c r="AC1028" s="1"/>
      <c r="AD1028" s="1"/>
      <c r="AE1028" s="1"/>
      <c r="AF1028" s="1"/>
      <c r="AG1028" s="1"/>
      <c r="AH1028" s="1"/>
      <c r="AI1028" s="1"/>
      <c r="AJ1028" s="1"/>
      <c r="AK1028" s="1"/>
      <c r="AL1028" s="1"/>
      <c r="AM1028" s="1"/>
    </row>
    <row r="1029" spans="2:39" x14ac:dyDescent="0.25">
      <c r="B1029" s="29"/>
      <c r="C1029" s="411" t="s">
        <v>82</v>
      </c>
      <c r="D1029" s="346"/>
      <c r="E1029" s="346"/>
      <c r="F1029" s="346"/>
      <c r="G1029" s="346"/>
      <c r="H1029" s="107"/>
      <c r="I1029" s="108"/>
      <c r="J1029" s="108"/>
      <c r="K1029" s="108"/>
      <c r="L1029" s="108"/>
      <c r="M1029" s="108"/>
      <c r="N1029" s="108"/>
      <c r="O1029" s="108"/>
      <c r="P1029" s="108"/>
      <c r="Q1029" s="108"/>
      <c r="R1029" s="108"/>
      <c r="S1029" s="108"/>
      <c r="T1029" s="10">
        <f t="shared" si="1639"/>
        <v>0</v>
      </c>
      <c r="U1029" s="5"/>
      <c r="X1029" s="314"/>
      <c r="Y1029" s="1"/>
      <c r="Z1029" s="1"/>
      <c r="AA1029" s="1"/>
      <c r="AB1029" s="1"/>
      <c r="AC1029" s="1"/>
      <c r="AD1029" s="1"/>
      <c r="AE1029" s="1"/>
      <c r="AF1029" s="1"/>
      <c r="AG1029" s="1"/>
      <c r="AH1029" s="1"/>
      <c r="AI1029" s="1"/>
      <c r="AJ1029" s="1"/>
      <c r="AK1029" s="1"/>
      <c r="AL1029" s="1"/>
      <c r="AM1029" s="1"/>
    </row>
    <row r="1030" spans="2:39" x14ac:dyDescent="0.25">
      <c r="B1030" s="29"/>
      <c r="H1030" s="5"/>
      <c r="T1030" s="5"/>
      <c r="U1030" s="5"/>
      <c r="V1030" s="326" t="s">
        <v>167</v>
      </c>
      <c r="X1030" s="314"/>
      <c r="Y1030" s="1"/>
      <c r="Z1030" s="1"/>
      <c r="AA1030" s="1"/>
      <c r="AB1030" s="1"/>
      <c r="AC1030" s="1"/>
      <c r="AD1030" s="1"/>
      <c r="AE1030" s="1"/>
      <c r="AF1030" s="1"/>
      <c r="AG1030" s="1"/>
      <c r="AH1030" s="1"/>
      <c r="AI1030" s="1"/>
      <c r="AJ1030" s="1"/>
      <c r="AK1030" s="1"/>
      <c r="AL1030" s="1"/>
      <c r="AM1030" s="1"/>
    </row>
    <row r="1031" spans="2:39" x14ac:dyDescent="0.25">
      <c r="B1031" s="29"/>
      <c r="G1031" s="100" t="s">
        <v>105</v>
      </c>
      <c r="H1031" s="10">
        <f>SUM(H1018:H1030)</f>
        <v>0</v>
      </c>
      <c r="I1031" s="10">
        <f t="shared" ref="I1031" si="1640">SUM(I1018:I1030)</f>
        <v>0</v>
      </c>
      <c r="J1031" s="10">
        <f t="shared" ref="J1031" si="1641">SUM(J1018:J1030)</f>
        <v>0</v>
      </c>
      <c r="K1031" s="10">
        <f t="shared" ref="K1031" si="1642">SUM(K1018:K1030)</f>
        <v>0</v>
      </c>
      <c r="L1031" s="10">
        <f t="shared" ref="L1031" si="1643">SUM(L1018:L1030)</f>
        <v>0</v>
      </c>
      <c r="M1031" s="10">
        <f t="shared" ref="M1031" si="1644">SUM(M1018:M1030)</f>
        <v>0</v>
      </c>
      <c r="N1031" s="10">
        <f t="shared" ref="N1031" si="1645">SUM(N1018:N1030)</f>
        <v>0</v>
      </c>
      <c r="O1031" s="10">
        <f t="shared" ref="O1031" si="1646">SUM(O1018:O1030)</f>
        <v>0</v>
      </c>
      <c r="P1031" s="10">
        <f t="shared" ref="P1031" si="1647">SUM(P1018:P1030)</f>
        <v>0</v>
      </c>
      <c r="Q1031" s="10">
        <f t="shared" ref="Q1031" si="1648">SUM(Q1018:Q1030)</f>
        <v>0</v>
      </c>
      <c r="R1031" s="10">
        <f t="shared" ref="R1031" si="1649">SUM(R1018:R1030)</f>
        <v>0</v>
      </c>
      <c r="S1031" s="10">
        <f t="shared" ref="S1031" si="1650">SUM(S1018:S1030)</f>
        <v>0</v>
      </c>
      <c r="T1031" s="10">
        <f t="shared" ref="T1031" si="1651">SUM(H1031:S1031)</f>
        <v>0</v>
      </c>
      <c r="U1031" s="5"/>
      <c r="V1031" s="327" t="s">
        <v>168</v>
      </c>
      <c r="X1031" s="314"/>
      <c r="Y1031" s="1"/>
      <c r="Z1031" s="1"/>
      <c r="AA1031" s="1"/>
      <c r="AB1031" s="1"/>
      <c r="AC1031" s="1"/>
      <c r="AD1031" s="1"/>
      <c r="AE1031" s="1"/>
      <c r="AF1031" s="1"/>
      <c r="AG1031" s="1"/>
      <c r="AH1031" s="1"/>
      <c r="AI1031" s="1"/>
      <c r="AJ1031" s="1"/>
      <c r="AK1031" s="1"/>
      <c r="AL1031" s="1"/>
      <c r="AM1031" s="1"/>
    </row>
    <row r="1032" spans="2:39" x14ac:dyDescent="0.25">
      <c r="B1032" s="29"/>
      <c r="G1032" s="106" t="s">
        <v>112</v>
      </c>
      <c r="H1032" s="10">
        <f>H1031*$P$13</f>
        <v>0</v>
      </c>
      <c r="I1032" s="10">
        <f t="shared" ref="I1032" si="1652">I1031*$P$13</f>
        <v>0</v>
      </c>
      <c r="J1032" s="10">
        <f t="shared" ref="J1032" si="1653">J1031*$P$13</f>
        <v>0</v>
      </c>
      <c r="K1032" s="10">
        <f t="shared" ref="K1032" si="1654">K1031*$P$13</f>
        <v>0</v>
      </c>
      <c r="L1032" s="10">
        <f t="shared" ref="L1032" si="1655">L1031*$P$13</f>
        <v>0</v>
      </c>
      <c r="M1032" s="10">
        <f t="shared" ref="M1032" si="1656">M1031*$P$13</f>
        <v>0</v>
      </c>
      <c r="N1032" s="10">
        <f t="shared" ref="N1032" si="1657">N1031*$P$13</f>
        <v>0</v>
      </c>
      <c r="O1032" s="10">
        <f t="shared" ref="O1032" si="1658">O1031*$P$13</f>
        <v>0</v>
      </c>
      <c r="P1032" s="10">
        <f t="shared" ref="P1032" si="1659">P1031*$P$13</f>
        <v>0</v>
      </c>
      <c r="Q1032" s="10">
        <f t="shared" ref="Q1032" si="1660">Q1031*$P$13</f>
        <v>0</v>
      </c>
      <c r="R1032" s="10">
        <f t="shared" ref="R1032" si="1661">R1031*$P$13</f>
        <v>0</v>
      </c>
      <c r="S1032" s="10">
        <f t="shared" ref="S1032" si="1662">S1031*$P$13</f>
        <v>0</v>
      </c>
      <c r="T1032" s="10">
        <f>SUM(H1032:S1032)</f>
        <v>0</v>
      </c>
      <c r="U1032" s="5"/>
      <c r="V1032" s="21">
        <f>'C Staff Rates &amp; Roles'!$L$18</f>
        <v>1800</v>
      </c>
      <c r="X1032" s="314"/>
      <c r="Y1032" s="1"/>
      <c r="Z1032" s="1"/>
      <c r="AA1032" s="1"/>
      <c r="AB1032" s="1"/>
      <c r="AC1032" s="1"/>
      <c r="AD1032" s="1"/>
      <c r="AE1032" s="1"/>
      <c r="AF1032" s="1"/>
      <c r="AG1032" s="1"/>
      <c r="AH1032" s="1"/>
      <c r="AI1032" s="1"/>
      <c r="AJ1032" s="1"/>
      <c r="AK1032" s="1"/>
      <c r="AL1032" s="1"/>
      <c r="AM1032" s="1"/>
    </row>
    <row r="1033" spans="2:39" x14ac:dyDescent="0.25">
      <c r="B1033" s="29"/>
      <c r="G1033" s="100" t="s">
        <v>111</v>
      </c>
      <c r="H1033" s="10">
        <f>H1031*$Q$13</f>
        <v>0</v>
      </c>
      <c r="I1033" s="10">
        <f t="shared" ref="I1033:S1033" si="1663">I1031*$Q$13</f>
        <v>0</v>
      </c>
      <c r="J1033" s="10">
        <f t="shared" si="1663"/>
        <v>0</v>
      </c>
      <c r="K1033" s="10">
        <f t="shared" si="1663"/>
        <v>0</v>
      </c>
      <c r="L1033" s="10">
        <f t="shared" si="1663"/>
        <v>0</v>
      </c>
      <c r="M1033" s="10">
        <f t="shared" si="1663"/>
        <v>0</v>
      </c>
      <c r="N1033" s="10">
        <f t="shared" si="1663"/>
        <v>0</v>
      </c>
      <c r="O1033" s="10">
        <f t="shared" si="1663"/>
        <v>0</v>
      </c>
      <c r="P1033" s="10">
        <f t="shared" si="1663"/>
        <v>0</v>
      </c>
      <c r="Q1033" s="10">
        <f t="shared" si="1663"/>
        <v>0</v>
      </c>
      <c r="R1033" s="10">
        <f t="shared" si="1663"/>
        <v>0</v>
      </c>
      <c r="S1033" s="10">
        <f t="shared" si="1663"/>
        <v>0</v>
      </c>
      <c r="T1033" s="10">
        <f>SUM(H1033:S1033)</f>
        <v>0</v>
      </c>
      <c r="U1033" s="5"/>
      <c r="X1033" s="314"/>
      <c r="Y1033" s="1"/>
      <c r="Z1033" s="1"/>
      <c r="AA1033" s="1"/>
      <c r="AB1033" s="1"/>
      <c r="AC1033" s="1"/>
      <c r="AD1033" s="1"/>
      <c r="AE1033" s="1"/>
      <c r="AF1033" s="1"/>
      <c r="AG1033" s="1"/>
      <c r="AH1033" s="1"/>
      <c r="AI1033" s="1"/>
      <c r="AJ1033" s="1"/>
      <c r="AK1033" s="1"/>
      <c r="AL1033" s="1"/>
      <c r="AM1033" s="1"/>
    </row>
    <row r="1034" spans="2:39" x14ac:dyDescent="0.25">
      <c r="B1034" s="29"/>
      <c r="G1034" s="100" t="s">
        <v>121</v>
      </c>
      <c r="H1034" s="10">
        <f>SUM(H1031:H1033)</f>
        <v>0</v>
      </c>
      <c r="I1034" s="10">
        <f t="shared" ref="I1034" si="1664">SUM(I1031:I1033)</f>
        <v>0</v>
      </c>
      <c r="J1034" s="10">
        <f t="shared" ref="J1034" si="1665">SUM(J1031:J1033)</f>
        <v>0</v>
      </c>
      <c r="K1034" s="10">
        <f t="shared" ref="K1034" si="1666">SUM(K1031:K1033)</f>
        <v>0</v>
      </c>
      <c r="L1034" s="10">
        <f t="shared" ref="L1034" si="1667">SUM(L1031:L1033)</f>
        <v>0</v>
      </c>
      <c r="M1034" s="10">
        <f t="shared" ref="M1034" si="1668">SUM(M1031:M1033)</f>
        <v>0</v>
      </c>
      <c r="N1034" s="10">
        <f t="shared" ref="N1034" si="1669">SUM(N1031:N1033)</f>
        <v>0</v>
      </c>
      <c r="O1034" s="10">
        <f t="shared" ref="O1034" si="1670">SUM(O1031:O1033)</f>
        <v>0</v>
      </c>
      <c r="P1034" s="10">
        <f t="shared" ref="P1034" si="1671">SUM(P1031:P1033)</f>
        <v>0</v>
      </c>
      <c r="Q1034" s="10">
        <f t="shared" ref="Q1034" si="1672">SUM(Q1031:Q1033)</f>
        <v>0</v>
      </c>
      <c r="R1034" s="10">
        <f t="shared" ref="R1034" si="1673">SUM(R1031:R1033)</f>
        <v>0</v>
      </c>
      <c r="S1034" s="10">
        <f t="shared" ref="S1034" si="1674">SUM(S1031:S1033)</f>
        <v>0</v>
      </c>
      <c r="T1034" s="104">
        <f>SUM(T1031:T1033)</f>
        <v>0</v>
      </c>
      <c r="U1034" s="105"/>
      <c r="V1034" s="141">
        <f>T1034/V1032</f>
        <v>0</v>
      </c>
      <c r="X1034" s="314"/>
      <c r="Y1034" s="1"/>
      <c r="Z1034" s="1"/>
      <c r="AA1034" s="1"/>
      <c r="AB1034" s="1"/>
      <c r="AC1034" s="1"/>
      <c r="AD1034" s="1"/>
      <c r="AE1034" s="1"/>
      <c r="AF1034" s="1"/>
      <c r="AG1034" s="1"/>
      <c r="AH1034" s="1"/>
      <c r="AI1034" s="1"/>
      <c r="AJ1034" s="1"/>
      <c r="AK1034" s="1"/>
      <c r="AL1034" s="1"/>
      <c r="AM1034" s="1"/>
    </row>
    <row r="1035" spans="2:39" x14ac:dyDescent="0.25">
      <c r="B1035" s="29"/>
      <c r="X1035" s="314"/>
      <c r="Y1035" s="1"/>
      <c r="Z1035" s="1"/>
      <c r="AA1035" s="1"/>
      <c r="AB1035" s="1"/>
      <c r="AC1035" s="1"/>
      <c r="AD1035" s="1"/>
      <c r="AE1035" s="1"/>
      <c r="AF1035" s="1"/>
      <c r="AG1035" s="1"/>
      <c r="AH1035" s="1"/>
      <c r="AI1035" s="1"/>
      <c r="AJ1035" s="1"/>
      <c r="AK1035" s="1"/>
      <c r="AL1035" s="1"/>
      <c r="AM1035" s="1"/>
    </row>
    <row r="1036" spans="2:39" ht="18.75" x14ac:dyDescent="0.3">
      <c r="B1036" s="29"/>
      <c r="E1036" s="23" t="s">
        <v>47</v>
      </c>
      <c r="G1036" s="101" t="s">
        <v>115</v>
      </c>
      <c r="I1036" s="94" t="s">
        <v>109</v>
      </c>
      <c r="J1036" s="121">
        <f>$O$13</f>
        <v>15</v>
      </c>
      <c r="K1036" s="94"/>
      <c r="M1036" s="94" t="s">
        <v>95</v>
      </c>
      <c r="N1036" s="20">
        <f>$P$13</f>
        <v>0</v>
      </c>
      <c r="P1036" t="s">
        <v>110</v>
      </c>
      <c r="R1036" s="121">
        <f>$Q$13</f>
        <v>0.5</v>
      </c>
      <c r="X1036" s="314"/>
      <c r="Y1036" s="1"/>
      <c r="Z1036" s="1"/>
      <c r="AA1036" s="1"/>
      <c r="AB1036" s="1"/>
      <c r="AC1036" s="1"/>
      <c r="AD1036" s="1"/>
      <c r="AE1036" s="1"/>
      <c r="AF1036" s="1"/>
      <c r="AG1036" s="1"/>
      <c r="AH1036" s="1"/>
      <c r="AI1036" s="1"/>
      <c r="AJ1036" s="1"/>
      <c r="AK1036" s="1"/>
      <c r="AL1036" s="1"/>
      <c r="AM1036" s="1"/>
    </row>
    <row r="1037" spans="2:39" x14ac:dyDescent="0.25">
      <c r="B1037" s="29"/>
      <c r="C1037" s="353" t="s">
        <v>123</v>
      </c>
      <c r="D1037" s="362"/>
      <c r="E1037" s="362"/>
      <c r="F1037" s="362"/>
      <c r="G1037" s="362"/>
      <c r="H1037" s="109" t="s">
        <v>91</v>
      </c>
      <c r="I1037" s="109" t="s">
        <v>92</v>
      </c>
      <c r="J1037" s="109" t="s">
        <v>93</v>
      </c>
      <c r="K1037" s="109" t="s">
        <v>94</v>
      </c>
      <c r="L1037" s="109" t="s">
        <v>83</v>
      </c>
      <c r="M1037" s="109" t="s">
        <v>84</v>
      </c>
      <c r="N1037" s="109" t="s">
        <v>85</v>
      </c>
      <c r="O1037" s="109" t="s">
        <v>86</v>
      </c>
      <c r="P1037" s="109" t="s">
        <v>87</v>
      </c>
      <c r="Q1037" s="109" t="s">
        <v>88</v>
      </c>
      <c r="R1037" s="109" t="s">
        <v>89</v>
      </c>
      <c r="S1037" s="109" t="s">
        <v>90</v>
      </c>
      <c r="T1037" s="109" t="s">
        <v>3</v>
      </c>
      <c r="U1037" s="136"/>
      <c r="X1037" s="314"/>
      <c r="Y1037" s="1"/>
      <c r="Z1037" s="1"/>
      <c r="AA1037" s="1"/>
      <c r="AB1037" s="1"/>
      <c r="AC1037" s="1"/>
      <c r="AD1037" s="1"/>
      <c r="AE1037" s="1"/>
      <c r="AF1037" s="1"/>
      <c r="AG1037" s="1"/>
      <c r="AH1037" s="1"/>
      <c r="AI1037" s="1"/>
      <c r="AJ1037" s="1"/>
      <c r="AK1037" s="1"/>
      <c r="AL1037" s="1"/>
      <c r="AM1037" s="1"/>
    </row>
    <row r="1038" spans="2:39" x14ac:dyDescent="0.25">
      <c r="B1038" s="29"/>
      <c r="C1038" s="411" t="s">
        <v>71</v>
      </c>
      <c r="D1038" s="346"/>
      <c r="E1038" s="346"/>
      <c r="F1038" s="346"/>
      <c r="G1038" s="346"/>
      <c r="H1038" s="107"/>
      <c r="I1038" s="108"/>
      <c r="J1038" s="108"/>
      <c r="K1038" s="108"/>
      <c r="L1038" s="108"/>
      <c r="M1038" s="108"/>
      <c r="N1038" s="108"/>
      <c r="O1038" s="108"/>
      <c r="P1038" s="108"/>
      <c r="Q1038" s="108"/>
      <c r="R1038" s="108"/>
      <c r="S1038" s="108"/>
      <c r="T1038" s="10">
        <f t="shared" ref="T1038:T1049" si="1675">SUM(H1038:S1038)</f>
        <v>0</v>
      </c>
      <c r="U1038" s="5"/>
      <c r="X1038" s="314"/>
      <c r="Y1038" s="1"/>
      <c r="Z1038" s="1"/>
      <c r="AA1038" s="1"/>
      <c r="AB1038" s="1"/>
      <c r="AC1038" s="1"/>
      <c r="AD1038" s="1"/>
      <c r="AE1038" s="1"/>
      <c r="AF1038" s="1"/>
      <c r="AG1038" s="1"/>
      <c r="AH1038" s="1"/>
      <c r="AI1038" s="1"/>
      <c r="AJ1038" s="1"/>
      <c r="AK1038" s="1"/>
      <c r="AL1038" s="1"/>
      <c r="AM1038" s="1"/>
    </row>
    <row r="1039" spans="2:39" x14ac:dyDescent="0.25">
      <c r="B1039" s="29"/>
      <c r="C1039" s="411" t="s">
        <v>72</v>
      </c>
      <c r="D1039" s="346"/>
      <c r="E1039" s="346"/>
      <c r="F1039" s="346"/>
      <c r="G1039" s="346"/>
      <c r="H1039" s="107"/>
      <c r="I1039" s="108"/>
      <c r="J1039" s="108"/>
      <c r="K1039" s="108"/>
      <c r="L1039" s="108"/>
      <c r="M1039" s="108"/>
      <c r="N1039" s="108"/>
      <c r="O1039" s="108"/>
      <c r="P1039" s="108"/>
      <c r="Q1039" s="108"/>
      <c r="R1039" s="108"/>
      <c r="S1039" s="108"/>
      <c r="T1039" s="10">
        <f t="shared" si="1675"/>
        <v>0</v>
      </c>
      <c r="U1039" s="5"/>
      <c r="X1039" s="314"/>
      <c r="Y1039" s="1"/>
      <c r="Z1039" s="1"/>
      <c r="AA1039" s="1"/>
      <c r="AB1039" s="1"/>
      <c r="AC1039" s="1"/>
      <c r="AD1039" s="1"/>
      <c r="AE1039" s="1"/>
      <c r="AF1039" s="1"/>
      <c r="AG1039" s="1"/>
      <c r="AH1039" s="1"/>
      <c r="AI1039" s="1"/>
      <c r="AJ1039" s="1"/>
      <c r="AK1039" s="1"/>
      <c r="AL1039" s="1"/>
      <c r="AM1039" s="1"/>
    </row>
    <row r="1040" spans="2:39" x14ac:dyDescent="0.25">
      <c r="B1040" s="29"/>
      <c r="C1040" s="411" t="s">
        <v>73</v>
      </c>
      <c r="D1040" s="346"/>
      <c r="E1040" s="346"/>
      <c r="F1040" s="346"/>
      <c r="G1040" s="346"/>
      <c r="H1040" s="107"/>
      <c r="I1040" s="108"/>
      <c r="J1040" s="108"/>
      <c r="K1040" s="108"/>
      <c r="L1040" s="108"/>
      <c r="M1040" s="108"/>
      <c r="N1040" s="108"/>
      <c r="O1040" s="108"/>
      <c r="P1040" s="108"/>
      <c r="Q1040" s="108"/>
      <c r="R1040" s="108"/>
      <c r="S1040" s="108"/>
      <c r="T1040" s="10">
        <f t="shared" si="1675"/>
        <v>0</v>
      </c>
      <c r="U1040" s="5"/>
      <c r="X1040" s="314"/>
      <c r="Y1040" s="1"/>
      <c r="Z1040" s="1"/>
      <c r="AA1040" s="1"/>
      <c r="AB1040" s="1"/>
      <c r="AC1040" s="1"/>
      <c r="AD1040" s="1"/>
      <c r="AE1040" s="1"/>
      <c r="AF1040" s="1"/>
      <c r="AG1040" s="1"/>
      <c r="AH1040" s="1"/>
      <c r="AI1040" s="1"/>
      <c r="AJ1040" s="1"/>
      <c r="AK1040" s="1"/>
      <c r="AL1040" s="1"/>
      <c r="AM1040" s="1"/>
    </row>
    <row r="1041" spans="2:39" x14ac:dyDescent="0.25">
      <c r="B1041" s="29"/>
      <c r="C1041" s="411" t="s">
        <v>74</v>
      </c>
      <c r="D1041" s="346"/>
      <c r="E1041" s="346"/>
      <c r="F1041" s="346"/>
      <c r="G1041" s="346"/>
      <c r="H1041" s="107"/>
      <c r="I1041" s="108"/>
      <c r="J1041" s="108"/>
      <c r="K1041" s="108"/>
      <c r="L1041" s="108"/>
      <c r="M1041" s="108"/>
      <c r="N1041" s="108"/>
      <c r="O1041" s="108"/>
      <c r="P1041" s="108"/>
      <c r="Q1041" s="108"/>
      <c r="R1041" s="108"/>
      <c r="S1041" s="108"/>
      <c r="T1041" s="10">
        <f t="shared" si="1675"/>
        <v>0</v>
      </c>
      <c r="U1041" s="5"/>
      <c r="X1041" s="314"/>
      <c r="Y1041" s="1"/>
      <c r="Z1041" s="1"/>
      <c r="AA1041" s="1"/>
      <c r="AB1041" s="1"/>
      <c r="AC1041" s="1"/>
      <c r="AD1041" s="1"/>
      <c r="AE1041" s="1"/>
      <c r="AF1041" s="1"/>
      <c r="AG1041" s="1"/>
      <c r="AH1041" s="1"/>
      <c r="AI1041" s="1"/>
      <c r="AJ1041" s="1"/>
      <c r="AK1041" s="1"/>
      <c r="AL1041" s="1"/>
      <c r="AM1041" s="1"/>
    </row>
    <row r="1042" spans="2:39" x14ac:dyDescent="0.25">
      <c r="B1042" s="29"/>
      <c r="C1042" s="411" t="s">
        <v>75</v>
      </c>
      <c r="D1042" s="346"/>
      <c r="E1042" s="346"/>
      <c r="F1042" s="346"/>
      <c r="G1042" s="346"/>
      <c r="H1042" s="107"/>
      <c r="I1042" s="108"/>
      <c r="J1042" s="108"/>
      <c r="K1042" s="108"/>
      <c r="L1042" s="108"/>
      <c r="M1042" s="108"/>
      <c r="N1042" s="108"/>
      <c r="O1042" s="108"/>
      <c r="P1042" s="108"/>
      <c r="Q1042" s="108"/>
      <c r="R1042" s="108"/>
      <c r="S1042" s="108"/>
      <c r="T1042" s="10">
        <f t="shared" si="1675"/>
        <v>0</v>
      </c>
      <c r="U1042" s="5"/>
      <c r="X1042" s="314"/>
      <c r="Y1042" s="1"/>
      <c r="Z1042" s="1"/>
      <c r="AA1042" s="1"/>
      <c r="AB1042" s="1"/>
      <c r="AC1042" s="1"/>
      <c r="AD1042" s="1"/>
      <c r="AE1042" s="1"/>
      <c r="AF1042" s="1"/>
      <c r="AG1042" s="1"/>
      <c r="AH1042" s="1"/>
      <c r="AI1042" s="1"/>
      <c r="AJ1042" s="1"/>
      <c r="AK1042" s="1"/>
      <c r="AL1042" s="1"/>
      <c r="AM1042" s="1"/>
    </row>
    <row r="1043" spans="2:39" x14ac:dyDescent="0.25">
      <c r="B1043" s="29"/>
      <c r="C1043" s="411" t="s">
        <v>76</v>
      </c>
      <c r="D1043" s="346"/>
      <c r="E1043" s="346"/>
      <c r="F1043" s="346"/>
      <c r="G1043" s="346"/>
      <c r="H1043" s="107"/>
      <c r="I1043" s="108"/>
      <c r="J1043" s="108"/>
      <c r="K1043" s="108"/>
      <c r="L1043" s="108"/>
      <c r="M1043" s="108"/>
      <c r="N1043" s="108"/>
      <c r="O1043" s="108"/>
      <c r="P1043" s="108"/>
      <c r="Q1043" s="108"/>
      <c r="R1043" s="108"/>
      <c r="S1043" s="108"/>
      <c r="T1043" s="10">
        <f t="shared" si="1675"/>
        <v>0</v>
      </c>
      <c r="U1043" s="5"/>
      <c r="X1043" s="314"/>
      <c r="Y1043" s="1"/>
      <c r="Z1043" s="1"/>
      <c r="AA1043" s="1"/>
      <c r="AB1043" s="1"/>
      <c r="AC1043" s="1"/>
      <c r="AD1043" s="1"/>
      <c r="AE1043" s="1"/>
      <c r="AF1043" s="1"/>
      <c r="AG1043" s="1"/>
      <c r="AH1043" s="1"/>
      <c r="AI1043" s="1"/>
      <c r="AJ1043" s="1"/>
      <c r="AK1043" s="1"/>
      <c r="AL1043" s="1"/>
      <c r="AM1043" s="1"/>
    </row>
    <row r="1044" spans="2:39" x14ac:dyDescent="0.25">
      <c r="B1044" s="29"/>
      <c r="C1044" s="411" t="s">
        <v>77</v>
      </c>
      <c r="D1044" s="346"/>
      <c r="E1044" s="346"/>
      <c r="F1044" s="346"/>
      <c r="G1044" s="346"/>
      <c r="H1044" s="107"/>
      <c r="I1044" s="108"/>
      <c r="J1044" s="108"/>
      <c r="K1044" s="108"/>
      <c r="L1044" s="108"/>
      <c r="M1044" s="108"/>
      <c r="N1044" s="108"/>
      <c r="O1044" s="108"/>
      <c r="P1044" s="108"/>
      <c r="Q1044" s="108"/>
      <c r="R1044" s="108"/>
      <c r="S1044" s="108"/>
      <c r="T1044" s="10">
        <f t="shared" si="1675"/>
        <v>0</v>
      </c>
      <c r="U1044" s="5"/>
      <c r="X1044" s="314"/>
      <c r="Y1044" s="1"/>
      <c r="Z1044" s="1"/>
      <c r="AA1044" s="1"/>
      <c r="AB1044" s="1"/>
      <c r="AC1044" s="1"/>
      <c r="AD1044" s="1"/>
      <c r="AE1044" s="1"/>
      <c r="AF1044" s="1"/>
      <c r="AG1044" s="1"/>
      <c r="AH1044" s="1"/>
      <c r="AI1044" s="1"/>
      <c r="AJ1044" s="1"/>
      <c r="AK1044" s="1"/>
      <c r="AL1044" s="1"/>
      <c r="AM1044" s="1"/>
    </row>
    <row r="1045" spans="2:39" x14ac:dyDescent="0.25">
      <c r="B1045" s="29"/>
      <c r="C1045" s="411" t="s">
        <v>78</v>
      </c>
      <c r="D1045" s="346"/>
      <c r="E1045" s="346"/>
      <c r="F1045" s="346"/>
      <c r="G1045" s="346"/>
      <c r="H1045" s="107"/>
      <c r="I1045" s="108"/>
      <c r="J1045" s="108"/>
      <c r="K1045" s="108"/>
      <c r="L1045" s="108"/>
      <c r="M1045" s="108"/>
      <c r="N1045" s="108"/>
      <c r="O1045" s="108"/>
      <c r="P1045" s="108"/>
      <c r="Q1045" s="108"/>
      <c r="R1045" s="108"/>
      <c r="S1045" s="108"/>
      <c r="T1045" s="10">
        <f t="shared" si="1675"/>
        <v>0</v>
      </c>
      <c r="U1045" s="5"/>
      <c r="X1045" s="314"/>
      <c r="Y1045" s="1"/>
      <c r="Z1045" s="1"/>
      <c r="AA1045" s="1"/>
      <c r="AB1045" s="1"/>
      <c r="AC1045" s="1"/>
      <c r="AD1045" s="1"/>
      <c r="AE1045" s="1"/>
      <c r="AF1045" s="1"/>
      <c r="AG1045" s="1"/>
      <c r="AH1045" s="1"/>
      <c r="AI1045" s="1"/>
      <c r="AJ1045" s="1"/>
      <c r="AK1045" s="1"/>
      <c r="AL1045" s="1"/>
      <c r="AM1045" s="1"/>
    </row>
    <row r="1046" spans="2:39" x14ac:dyDescent="0.25">
      <c r="B1046" s="29"/>
      <c r="C1046" s="411" t="s">
        <v>79</v>
      </c>
      <c r="D1046" s="346"/>
      <c r="E1046" s="346"/>
      <c r="F1046" s="346"/>
      <c r="G1046" s="346"/>
      <c r="H1046" s="107"/>
      <c r="I1046" s="108"/>
      <c r="J1046" s="108"/>
      <c r="K1046" s="108"/>
      <c r="L1046" s="108"/>
      <c r="M1046" s="108"/>
      <c r="N1046" s="108"/>
      <c r="O1046" s="108"/>
      <c r="P1046" s="108"/>
      <c r="Q1046" s="108"/>
      <c r="R1046" s="108"/>
      <c r="S1046" s="108"/>
      <c r="T1046" s="10">
        <f t="shared" si="1675"/>
        <v>0</v>
      </c>
      <c r="U1046" s="5"/>
      <c r="X1046" s="314"/>
      <c r="Y1046" s="1"/>
      <c r="Z1046" s="1"/>
      <c r="AA1046" s="1"/>
      <c r="AB1046" s="1"/>
      <c r="AC1046" s="1"/>
      <c r="AD1046" s="1"/>
      <c r="AE1046" s="1"/>
      <c r="AF1046" s="1"/>
      <c r="AG1046" s="1"/>
      <c r="AH1046" s="1"/>
      <c r="AI1046" s="1"/>
      <c r="AJ1046" s="1"/>
      <c r="AK1046" s="1"/>
      <c r="AL1046" s="1"/>
      <c r="AM1046" s="1"/>
    </row>
    <row r="1047" spans="2:39" x14ac:dyDescent="0.25">
      <c r="B1047" s="29"/>
      <c r="C1047" s="411" t="s">
        <v>80</v>
      </c>
      <c r="D1047" s="346"/>
      <c r="E1047" s="346"/>
      <c r="F1047" s="346"/>
      <c r="G1047" s="346"/>
      <c r="H1047" s="107"/>
      <c r="I1047" s="108"/>
      <c r="J1047" s="108"/>
      <c r="K1047" s="108"/>
      <c r="L1047" s="108"/>
      <c r="M1047" s="108"/>
      <c r="N1047" s="108"/>
      <c r="O1047" s="108"/>
      <c r="P1047" s="108"/>
      <c r="Q1047" s="108"/>
      <c r="R1047" s="108"/>
      <c r="S1047" s="108"/>
      <c r="T1047" s="10">
        <f t="shared" si="1675"/>
        <v>0</v>
      </c>
      <c r="U1047" s="5"/>
      <c r="X1047" s="314"/>
      <c r="Y1047" s="1"/>
      <c r="Z1047" s="1"/>
      <c r="AA1047" s="1"/>
      <c r="AB1047" s="1"/>
      <c r="AC1047" s="1"/>
      <c r="AD1047" s="1"/>
      <c r="AE1047" s="1"/>
      <c r="AF1047" s="1"/>
      <c r="AG1047" s="1"/>
      <c r="AH1047" s="1"/>
      <c r="AI1047" s="1"/>
      <c r="AJ1047" s="1"/>
      <c r="AK1047" s="1"/>
      <c r="AL1047" s="1"/>
      <c r="AM1047" s="1"/>
    </row>
    <row r="1048" spans="2:39" x14ac:dyDescent="0.25">
      <c r="B1048" s="29"/>
      <c r="C1048" s="411" t="s">
        <v>81</v>
      </c>
      <c r="D1048" s="346"/>
      <c r="E1048" s="346"/>
      <c r="F1048" s="346"/>
      <c r="G1048" s="346"/>
      <c r="H1048" s="107"/>
      <c r="I1048" s="108"/>
      <c r="J1048" s="108"/>
      <c r="K1048" s="108"/>
      <c r="L1048" s="108"/>
      <c r="M1048" s="108"/>
      <c r="N1048" s="108"/>
      <c r="O1048" s="108"/>
      <c r="P1048" s="108"/>
      <c r="Q1048" s="108"/>
      <c r="R1048" s="108"/>
      <c r="S1048" s="108"/>
      <c r="T1048" s="10">
        <f t="shared" si="1675"/>
        <v>0</v>
      </c>
      <c r="U1048" s="5"/>
      <c r="X1048" s="314"/>
      <c r="Y1048" s="1"/>
      <c r="Z1048" s="1"/>
      <c r="AA1048" s="1"/>
      <c r="AB1048" s="1"/>
      <c r="AC1048" s="1"/>
      <c r="AD1048" s="1"/>
      <c r="AE1048" s="1"/>
      <c r="AF1048" s="1"/>
      <c r="AG1048" s="1"/>
      <c r="AH1048" s="1"/>
      <c r="AI1048" s="1"/>
      <c r="AJ1048" s="1"/>
      <c r="AK1048" s="1"/>
      <c r="AL1048" s="1"/>
      <c r="AM1048" s="1"/>
    </row>
    <row r="1049" spans="2:39" x14ac:dyDescent="0.25">
      <c r="B1049" s="29"/>
      <c r="C1049" s="411" t="s">
        <v>82</v>
      </c>
      <c r="D1049" s="346"/>
      <c r="E1049" s="346"/>
      <c r="F1049" s="346"/>
      <c r="G1049" s="346"/>
      <c r="H1049" s="107"/>
      <c r="I1049" s="108"/>
      <c r="J1049" s="108"/>
      <c r="K1049" s="108"/>
      <c r="L1049" s="108"/>
      <c r="M1049" s="108"/>
      <c r="N1049" s="108"/>
      <c r="O1049" s="108"/>
      <c r="P1049" s="108"/>
      <c r="Q1049" s="108"/>
      <c r="R1049" s="108"/>
      <c r="S1049" s="108"/>
      <c r="T1049" s="10">
        <f t="shared" si="1675"/>
        <v>0</v>
      </c>
      <c r="U1049" s="5"/>
      <c r="X1049" s="314"/>
      <c r="Y1049" s="1"/>
      <c r="Z1049" s="1"/>
      <c r="AA1049" s="1"/>
      <c r="AB1049" s="1"/>
      <c r="AC1049" s="1"/>
      <c r="AD1049" s="1"/>
      <c r="AE1049" s="1"/>
      <c r="AF1049" s="1"/>
      <c r="AG1049" s="1"/>
      <c r="AH1049" s="1"/>
      <c r="AI1049" s="1"/>
      <c r="AJ1049" s="1"/>
      <c r="AK1049" s="1"/>
      <c r="AL1049" s="1"/>
      <c r="AM1049" s="1"/>
    </row>
    <row r="1050" spans="2:39" x14ac:dyDescent="0.25">
      <c r="B1050" s="29"/>
      <c r="H1050" s="5"/>
      <c r="T1050" s="5"/>
      <c r="U1050" s="5"/>
      <c r="V1050" s="326" t="s">
        <v>167</v>
      </c>
      <c r="X1050" s="314"/>
      <c r="Y1050" s="1"/>
      <c r="Z1050" s="1"/>
      <c r="AA1050" s="1"/>
      <c r="AB1050" s="1"/>
      <c r="AC1050" s="1"/>
      <c r="AD1050" s="1"/>
      <c r="AE1050" s="1"/>
      <c r="AF1050" s="1"/>
      <c r="AG1050" s="1"/>
      <c r="AH1050" s="1"/>
      <c r="AI1050" s="1"/>
      <c r="AJ1050" s="1"/>
      <c r="AK1050" s="1"/>
      <c r="AL1050" s="1"/>
      <c r="AM1050" s="1"/>
    </row>
    <row r="1051" spans="2:39" x14ac:dyDescent="0.25">
      <c r="B1051" s="29"/>
      <c r="G1051" s="100" t="s">
        <v>105</v>
      </c>
      <c r="H1051" s="10">
        <f>SUM(H1038:H1050)</f>
        <v>0</v>
      </c>
      <c r="I1051" s="10">
        <f t="shared" ref="I1051" si="1676">SUM(I1038:I1050)</f>
        <v>0</v>
      </c>
      <c r="J1051" s="10">
        <f t="shared" ref="J1051" si="1677">SUM(J1038:J1050)</f>
        <v>0</v>
      </c>
      <c r="K1051" s="10">
        <f t="shared" ref="K1051" si="1678">SUM(K1038:K1050)</f>
        <v>0</v>
      </c>
      <c r="L1051" s="10">
        <f t="shared" ref="L1051" si="1679">SUM(L1038:L1050)</f>
        <v>0</v>
      </c>
      <c r="M1051" s="10">
        <f t="shared" ref="M1051" si="1680">SUM(M1038:M1050)</f>
        <v>0</v>
      </c>
      <c r="N1051" s="10">
        <f t="shared" ref="N1051" si="1681">SUM(N1038:N1050)</f>
        <v>0</v>
      </c>
      <c r="O1051" s="10">
        <f t="shared" ref="O1051" si="1682">SUM(O1038:O1050)</f>
        <v>0</v>
      </c>
      <c r="P1051" s="10">
        <f t="shared" ref="P1051" si="1683">SUM(P1038:P1050)</f>
        <v>0</v>
      </c>
      <c r="Q1051" s="10">
        <f t="shared" ref="Q1051" si="1684">SUM(Q1038:Q1050)</f>
        <v>0</v>
      </c>
      <c r="R1051" s="10">
        <f t="shared" ref="R1051" si="1685">SUM(R1038:R1050)</f>
        <v>0</v>
      </c>
      <c r="S1051" s="10">
        <f t="shared" ref="S1051" si="1686">SUM(S1038:S1050)</f>
        <v>0</v>
      </c>
      <c r="T1051" s="10">
        <f t="shared" ref="T1051" si="1687">SUM(H1051:S1051)</f>
        <v>0</v>
      </c>
      <c r="U1051" s="5"/>
      <c r="V1051" s="327" t="s">
        <v>168</v>
      </c>
      <c r="X1051" s="314"/>
      <c r="Y1051" s="1"/>
      <c r="Z1051" s="1"/>
      <c r="AA1051" s="1"/>
      <c r="AB1051" s="1"/>
      <c r="AC1051" s="1"/>
      <c r="AD1051" s="1"/>
      <c r="AE1051" s="1"/>
      <c r="AF1051" s="1"/>
      <c r="AG1051" s="1"/>
      <c r="AH1051" s="1"/>
      <c r="AI1051" s="1"/>
      <c r="AJ1051" s="1"/>
      <c r="AK1051" s="1"/>
      <c r="AL1051" s="1"/>
      <c r="AM1051" s="1"/>
    </row>
    <row r="1052" spans="2:39" x14ac:dyDescent="0.25">
      <c r="B1052" s="29"/>
      <c r="G1052" s="106" t="s">
        <v>112</v>
      </c>
      <c r="H1052" s="10">
        <f>H1051*$P$13</f>
        <v>0</v>
      </c>
      <c r="I1052" s="10">
        <f t="shared" ref="I1052" si="1688">I1051*$P$13</f>
        <v>0</v>
      </c>
      <c r="J1052" s="10">
        <f t="shared" ref="J1052" si="1689">J1051*$P$13</f>
        <v>0</v>
      </c>
      <c r="K1052" s="10">
        <f t="shared" ref="K1052" si="1690">K1051*$P$13</f>
        <v>0</v>
      </c>
      <c r="L1052" s="10">
        <f t="shared" ref="L1052" si="1691">L1051*$P$13</f>
        <v>0</v>
      </c>
      <c r="M1052" s="10">
        <f t="shared" ref="M1052" si="1692">M1051*$P$13</f>
        <v>0</v>
      </c>
      <c r="N1052" s="10">
        <f t="shared" ref="N1052" si="1693">N1051*$P$13</f>
        <v>0</v>
      </c>
      <c r="O1052" s="10">
        <f t="shared" ref="O1052" si="1694">O1051*$P$13</f>
        <v>0</v>
      </c>
      <c r="P1052" s="10">
        <f t="shared" ref="P1052" si="1695">P1051*$P$13</f>
        <v>0</v>
      </c>
      <c r="Q1052" s="10">
        <f t="shared" ref="Q1052" si="1696">Q1051*$P$13</f>
        <v>0</v>
      </c>
      <c r="R1052" s="10">
        <f t="shared" ref="R1052" si="1697">R1051*$P$13</f>
        <v>0</v>
      </c>
      <c r="S1052" s="10">
        <f t="shared" ref="S1052" si="1698">S1051*$P$13</f>
        <v>0</v>
      </c>
      <c r="T1052" s="10">
        <f>SUM(H1052:S1052)</f>
        <v>0</v>
      </c>
      <c r="U1052" s="5"/>
      <c r="V1052" s="21">
        <f>'C Staff Rates &amp; Roles'!$L$18</f>
        <v>1800</v>
      </c>
      <c r="X1052" s="314"/>
      <c r="Y1052" s="1"/>
      <c r="Z1052" s="1"/>
      <c r="AA1052" s="1"/>
      <c r="AB1052" s="1"/>
      <c r="AC1052" s="1"/>
      <c r="AD1052" s="1"/>
      <c r="AE1052" s="1"/>
      <c r="AF1052" s="1"/>
      <c r="AG1052" s="1"/>
      <c r="AH1052" s="1"/>
      <c r="AI1052" s="1"/>
      <c r="AJ1052" s="1"/>
      <c r="AK1052" s="1"/>
      <c r="AL1052" s="1"/>
      <c r="AM1052" s="1"/>
    </row>
    <row r="1053" spans="2:39" x14ac:dyDescent="0.25">
      <c r="B1053" s="29"/>
      <c r="G1053" s="100" t="s">
        <v>111</v>
      </c>
      <c r="H1053" s="10">
        <f>H1051*$Q$13</f>
        <v>0</v>
      </c>
      <c r="I1053" s="10">
        <f t="shared" ref="I1053:S1053" si="1699">I1051*$Q$13</f>
        <v>0</v>
      </c>
      <c r="J1053" s="10">
        <f t="shared" si="1699"/>
        <v>0</v>
      </c>
      <c r="K1053" s="10">
        <f t="shared" si="1699"/>
        <v>0</v>
      </c>
      <c r="L1053" s="10">
        <f t="shared" si="1699"/>
        <v>0</v>
      </c>
      <c r="M1053" s="10">
        <f t="shared" si="1699"/>
        <v>0</v>
      </c>
      <c r="N1053" s="10">
        <f t="shared" si="1699"/>
        <v>0</v>
      </c>
      <c r="O1053" s="10">
        <f t="shared" si="1699"/>
        <v>0</v>
      </c>
      <c r="P1053" s="10">
        <f t="shared" si="1699"/>
        <v>0</v>
      </c>
      <c r="Q1053" s="10">
        <f t="shared" si="1699"/>
        <v>0</v>
      </c>
      <c r="R1053" s="10">
        <f t="shared" si="1699"/>
        <v>0</v>
      </c>
      <c r="S1053" s="10">
        <f t="shared" si="1699"/>
        <v>0</v>
      </c>
      <c r="T1053" s="10">
        <f>SUM(H1053:S1053)</f>
        <v>0</v>
      </c>
      <c r="U1053" s="5"/>
      <c r="X1053" s="314"/>
      <c r="Y1053" s="1"/>
      <c r="Z1053" s="1"/>
      <c r="AA1053" s="1"/>
      <c r="AB1053" s="1"/>
      <c r="AC1053" s="1"/>
      <c r="AD1053" s="1"/>
      <c r="AE1053" s="1"/>
      <c r="AF1053" s="1"/>
      <c r="AG1053" s="1"/>
      <c r="AH1053" s="1"/>
      <c r="AI1053" s="1"/>
      <c r="AJ1053" s="1"/>
      <c r="AK1053" s="1"/>
      <c r="AL1053" s="1"/>
      <c r="AM1053" s="1"/>
    </row>
    <row r="1054" spans="2:39" x14ac:dyDescent="0.25">
      <c r="B1054" s="29"/>
      <c r="G1054" s="100" t="s">
        <v>122</v>
      </c>
      <c r="H1054" s="10">
        <f>SUM(H1051:H1053)</f>
        <v>0</v>
      </c>
      <c r="I1054" s="10">
        <f t="shared" ref="I1054" si="1700">SUM(I1051:I1053)</f>
        <v>0</v>
      </c>
      <c r="J1054" s="10">
        <f t="shared" ref="J1054" si="1701">SUM(J1051:J1053)</f>
        <v>0</v>
      </c>
      <c r="K1054" s="10">
        <f t="shared" ref="K1054" si="1702">SUM(K1051:K1053)</f>
        <v>0</v>
      </c>
      <c r="L1054" s="10">
        <f t="shared" ref="L1054" si="1703">SUM(L1051:L1053)</f>
        <v>0</v>
      </c>
      <c r="M1054" s="10">
        <f t="shared" ref="M1054" si="1704">SUM(M1051:M1053)</f>
        <v>0</v>
      </c>
      <c r="N1054" s="10">
        <f t="shared" ref="N1054" si="1705">SUM(N1051:N1053)</f>
        <v>0</v>
      </c>
      <c r="O1054" s="10">
        <f t="shared" ref="O1054" si="1706">SUM(O1051:O1053)</f>
        <v>0</v>
      </c>
      <c r="P1054" s="10">
        <f t="shared" ref="P1054" si="1707">SUM(P1051:P1053)</f>
        <v>0</v>
      </c>
      <c r="Q1054" s="10">
        <f t="shared" ref="Q1054" si="1708">SUM(Q1051:Q1053)</f>
        <v>0</v>
      </c>
      <c r="R1054" s="10">
        <f t="shared" ref="R1054" si="1709">SUM(R1051:R1053)</f>
        <v>0</v>
      </c>
      <c r="S1054" s="10">
        <f t="shared" ref="S1054" si="1710">SUM(S1051:S1053)</f>
        <v>0</v>
      </c>
      <c r="T1054" s="104">
        <f>SUM(T1051:T1053)</f>
        <v>0</v>
      </c>
      <c r="U1054" s="105"/>
      <c r="V1054" s="141">
        <f>T1054/V1052</f>
        <v>0</v>
      </c>
      <c r="X1054" s="314"/>
      <c r="Y1054" s="1"/>
      <c r="Z1054" s="1"/>
      <c r="AA1054" s="1"/>
      <c r="AB1054" s="1"/>
      <c r="AC1054" s="1"/>
      <c r="AD1054" s="1"/>
      <c r="AE1054" s="1"/>
      <c r="AF1054" s="1"/>
      <c r="AG1054" s="1"/>
      <c r="AH1054" s="1"/>
      <c r="AI1054" s="1"/>
      <c r="AJ1054" s="1"/>
      <c r="AK1054" s="1"/>
      <c r="AL1054" s="1"/>
      <c r="AM1054" s="1"/>
    </row>
    <row r="1055" spans="2:39" x14ac:dyDescent="0.25">
      <c r="B1055" s="29"/>
      <c r="X1055" s="314"/>
      <c r="Y1055" s="1"/>
      <c r="Z1055" s="1"/>
      <c r="AA1055" s="1"/>
      <c r="AB1055" s="1"/>
      <c r="AC1055" s="1"/>
      <c r="AD1055" s="1"/>
      <c r="AE1055" s="1"/>
      <c r="AF1055" s="1"/>
      <c r="AG1055" s="1"/>
      <c r="AH1055" s="1"/>
      <c r="AI1055" s="1"/>
      <c r="AJ1055" s="1"/>
      <c r="AK1055" s="1"/>
      <c r="AL1055" s="1"/>
      <c r="AM1055" s="1"/>
    </row>
    <row r="1056" spans="2:39" ht="18.75" x14ac:dyDescent="0.3">
      <c r="B1056" s="29"/>
      <c r="E1056" s="23" t="s">
        <v>48</v>
      </c>
      <c r="G1056" s="101" t="s">
        <v>129</v>
      </c>
      <c r="I1056" s="94" t="s">
        <v>109</v>
      </c>
      <c r="J1056" s="121">
        <f>$O$13</f>
        <v>15</v>
      </c>
      <c r="K1056" s="94"/>
      <c r="M1056" s="94" t="s">
        <v>95</v>
      </c>
      <c r="N1056" s="20">
        <f>$P$13</f>
        <v>0</v>
      </c>
      <c r="P1056" t="s">
        <v>110</v>
      </c>
      <c r="R1056" s="121">
        <f>$Q$13</f>
        <v>0.5</v>
      </c>
      <c r="X1056" s="314"/>
      <c r="Y1056" s="1"/>
      <c r="Z1056" s="1"/>
      <c r="AA1056" s="1"/>
      <c r="AB1056" s="1"/>
      <c r="AC1056" s="1"/>
      <c r="AD1056" s="1"/>
      <c r="AE1056" s="1"/>
      <c r="AF1056" s="1"/>
      <c r="AG1056" s="1"/>
      <c r="AH1056" s="1"/>
      <c r="AI1056" s="1"/>
      <c r="AJ1056" s="1"/>
      <c r="AK1056" s="1"/>
      <c r="AL1056" s="1"/>
      <c r="AM1056" s="1"/>
    </row>
    <row r="1057" spans="2:39" x14ac:dyDescent="0.25">
      <c r="B1057" s="29"/>
      <c r="C1057" s="353" t="s">
        <v>123</v>
      </c>
      <c r="D1057" s="362"/>
      <c r="E1057" s="362"/>
      <c r="F1057" s="362"/>
      <c r="G1057" s="362"/>
      <c r="H1057" s="109" t="s">
        <v>91</v>
      </c>
      <c r="I1057" s="109" t="s">
        <v>92</v>
      </c>
      <c r="J1057" s="109" t="s">
        <v>93</v>
      </c>
      <c r="K1057" s="109" t="s">
        <v>94</v>
      </c>
      <c r="L1057" s="109" t="s">
        <v>83</v>
      </c>
      <c r="M1057" s="109" t="s">
        <v>84</v>
      </c>
      <c r="N1057" s="109" t="s">
        <v>85</v>
      </c>
      <c r="O1057" s="109" t="s">
        <v>86</v>
      </c>
      <c r="P1057" s="109" t="s">
        <v>87</v>
      </c>
      <c r="Q1057" s="109" t="s">
        <v>88</v>
      </c>
      <c r="R1057" s="109" t="s">
        <v>89</v>
      </c>
      <c r="S1057" s="109" t="s">
        <v>90</v>
      </c>
      <c r="T1057" s="109" t="s">
        <v>3</v>
      </c>
      <c r="U1057" s="136"/>
      <c r="X1057" s="314"/>
      <c r="Y1057" s="1"/>
      <c r="Z1057" s="1"/>
      <c r="AA1057" s="1"/>
      <c r="AB1057" s="1"/>
      <c r="AC1057" s="1"/>
      <c r="AD1057" s="1"/>
      <c r="AE1057" s="1"/>
      <c r="AF1057" s="1"/>
      <c r="AG1057" s="1"/>
      <c r="AH1057" s="1"/>
      <c r="AI1057" s="1"/>
      <c r="AJ1057" s="1"/>
      <c r="AK1057" s="1"/>
      <c r="AL1057" s="1"/>
      <c r="AM1057" s="1"/>
    </row>
    <row r="1058" spans="2:39" x14ac:dyDescent="0.25">
      <c r="B1058" s="29"/>
      <c r="C1058" s="411" t="s">
        <v>71</v>
      </c>
      <c r="D1058" s="346"/>
      <c r="E1058" s="346"/>
      <c r="F1058" s="346"/>
      <c r="G1058" s="346"/>
      <c r="H1058" s="107"/>
      <c r="I1058" s="108"/>
      <c r="J1058" s="108"/>
      <c r="K1058" s="108"/>
      <c r="L1058" s="108"/>
      <c r="M1058" s="108"/>
      <c r="N1058" s="108"/>
      <c r="O1058" s="108"/>
      <c r="P1058" s="108"/>
      <c r="Q1058" s="108"/>
      <c r="R1058" s="108"/>
      <c r="S1058" s="108"/>
      <c r="T1058" s="10">
        <f t="shared" ref="T1058:T1069" si="1711">SUM(H1058:S1058)</f>
        <v>0</v>
      </c>
      <c r="U1058" s="5"/>
      <c r="X1058" s="314"/>
      <c r="Y1058" s="1"/>
      <c r="Z1058" s="1"/>
      <c r="AA1058" s="1"/>
      <c r="AB1058" s="1"/>
      <c r="AC1058" s="1"/>
      <c r="AD1058" s="1"/>
      <c r="AE1058" s="1"/>
      <c r="AF1058" s="1"/>
      <c r="AG1058" s="1"/>
      <c r="AH1058" s="1"/>
      <c r="AI1058" s="1"/>
      <c r="AJ1058" s="1"/>
      <c r="AK1058" s="1"/>
      <c r="AL1058" s="1"/>
      <c r="AM1058" s="1"/>
    </row>
    <row r="1059" spans="2:39" x14ac:dyDescent="0.25">
      <c r="B1059" s="29"/>
      <c r="C1059" s="411" t="s">
        <v>72</v>
      </c>
      <c r="D1059" s="346"/>
      <c r="E1059" s="346"/>
      <c r="F1059" s="346"/>
      <c r="G1059" s="346"/>
      <c r="H1059" s="107"/>
      <c r="I1059" s="108"/>
      <c r="J1059" s="108"/>
      <c r="K1059" s="108"/>
      <c r="L1059" s="108"/>
      <c r="M1059" s="108"/>
      <c r="N1059" s="108"/>
      <c r="O1059" s="108"/>
      <c r="P1059" s="108"/>
      <c r="Q1059" s="108"/>
      <c r="R1059" s="108"/>
      <c r="S1059" s="108"/>
      <c r="T1059" s="10">
        <f t="shared" si="1711"/>
        <v>0</v>
      </c>
      <c r="U1059" s="5"/>
      <c r="X1059" s="314"/>
      <c r="Y1059" s="1"/>
      <c r="Z1059" s="1"/>
      <c r="AA1059" s="1"/>
      <c r="AB1059" s="1"/>
      <c r="AC1059" s="1"/>
      <c r="AD1059" s="1"/>
      <c r="AE1059" s="1"/>
      <c r="AF1059" s="1"/>
      <c r="AG1059" s="1"/>
      <c r="AH1059" s="1"/>
      <c r="AI1059" s="1"/>
      <c r="AJ1059" s="1"/>
      <c r="AK1059" s="1"/>
      <c r="AL1059" s="1"/>
      <c r="AM1059" s="1"/>
    </row>
    <row r="1060" spans="2:39" x14ac:dyDescent="0.25">
      <c r="B1060" s="29"/>
      <c r="C1060" s="411" t="s">
        <v>73</v>
      </c>
      <c r="D1060" s="346"/>
      <c r="E1060" s="346"/>
      <c r="F1060" s="346"/>
      <c r="G1060" s="346"/>
      <c r="H1060" s="107"/>
      <c r="I1060" s="108"/>
      <c r="J1060" s="108"/>
      <c r="K1060" s="108"/>
      <c r="L1060" s="108"/>
      <c r="M1060" s="108"/>
      <c r="N1060" s="108"/>
      <c r="O1060" s="108"/>
      <c r="P1060" s="108"/>
      <c r="Q1060" s="108"/>
      <c r="R1060" s="108"/>
      <c r="S1060" s="108"/>
      <c r="T1060" s="10">
        <f t="shared" si="1711"/>
        <v>0</v>
      </c>
      <c r="U1060" s="5"/>
      <c r="X1060" s="314"/>
      <c r="Y1060" s="1"/>
      <c r="Z1060" s="1"/>
      <c r="AA1060" s="1"/>
      <c r="AB1060" s="1"/>
      <c r="AC1060" s="1"/>
      <c r="AD1060" s="1"/>
      <c r="AE1060" s="1"/>
      <c r="AF1060" s="1"/>
      <c r="AG1060" s="1"/>
      <c r="AH1060" s="1"/>
      <c r="AI1060" s="1"/>
      <c r="AJ1060" s="1"/>
      <c r="AK1060" s="1"/>
      <c r="AL1060" s="1"/>
      <c r="AM1060" s="1"/>
    </row>
    <row r="1061" spans="2:39" x14ac:dyDescent="0.25">
      <c r="B1061" s="29"/>
      <c r="C1061" s="411" t="s">
        <v>74</v>
      </c>
      <c r="D1061" s="346"/>
      <c r="E1061" s="346"/>
      <c r="F1061" s="346"/>
      <c r="G1061" s="346"/>
      <c r="H1061" s="107"/>
      <c r="I1061" s="108"/>
      <c r="J1061" s="108"/>
      <c r="K1061" s="108"/>
      <c r="L1061" s="108"/>
      <c r="M1061" s="108"/>
      <c r="N1061" s="108"/>
      <c r="O1061" s="108"/>
      <c r="P1061" s="108"/>
      <c r="Q1061" s="108"/>
      <c r="R1061" s="108"/>
      <c r="S1061" s="108"/>
      <c r="T1061" s="10">
        <f t="shared" si="1711"/>
        <v>0</v>
      </c>
      <c r="U1061" s="5"/>
      <c r="X1061" s="314"/>
      <c r="Y1061" s="1"/>
      <c r="Z1061" s="1"/>
      <c r="AA1061" s="1"/>
      <c r="AB1061" s="1"/>
      <c r="AC1061" s="1"/>
      <c r="AD1061" s="1"/>
      <c r="AE1061" s="1"/>
      <c r="AF1061" s="1"/>
      <c r="AG1061" s="1"/>
      <c r="AH1061" s="1"/>
      <c r="AI1061" s="1"/>
      <c r="AJ1061" s="1"/>
      <c r="AK1061" s="1"/>
      <c r="AL1061" s="1"/>
      <c r="AM1061" s="1"/>
    </row>
    <row r="1062" spans="2:39" x14ac:dyDescent="0.25">
      <c r="B1062" s="29"/>
      <c r="C1062" s="411" t="s">
        <v>75</v>
      </c>
      <c r="D1062" s="346"/>
      <c r="E1062" s="346"/>
      <c r="F1062" s="346"/>
      <c r="G1062" s="346"/>
      <c r="H1062" s="107"/>
      <c r="I1062" s="108"/>
      <c r="J1062" s="108"/>
      <c r="K1062" s="108"/>
      <c r="L1062" s="108"/>
      <c r="M1062" s="108"/>
      <c r="N1062" s="108"/>
      <c r="O1062" s="108"/>
      <c r="P1062" s="108"/>
      <c r="Q1062" s="108"/>
      <c r="R1062" s="108"/>
      <c r="S1062" s="108"/>
      <c r="T1062" s="10">
        <f t="shared" si="1711"/>
        <v>0</v>
      </c>
      <c r="U1062" s="5"/>
      <c r="X1062" s="314"/>
      <c r="Y1062" s="1"/>
      <c r="Z1062" s="1"/>
      <c r="AA1062" s="1"/>
      <c r="AB1062" s="1"/>
      <c r="AC1062" s="1"/>
      <c r="AD1062" s="1"/>
      <c r="AE1062" s="1"/>
      <c r="AF1062" s="1"/>
      <c r="AG1062" s="1"/>
      <c r="AH1062" s="1"/>
      <c r="AI1062" s="1"/>
      <c r="AJ1062" s="1"/>
      <c r="AK1062" s="1"/>
      <c r="AL1062" s="1"/>
      <c r="AM1062" s="1"/>
    </row>
    <row r="1063" spans="2:39" x14ac:dyDescent="0.25">
      <c r="B1063" s="29"/>
      <c r="C1063" s="411" t="s">
        <v>76</v>
      </c>
      <c r="D1063" s="346"/>
      <c r="E1063" s="346"/>
      <c r="F1063" s="346"/>
      <c r="G1063" s="346"/>
      <c r="H1063" s="107"/>
      <c r="I1063" s="108"/>
      <c r="J1063" s="108"/>
      <c r="K1063" s="108"/>
      <c r="L1063" s="108"/>
      <c r="M1063" s="108"/>
      <c r="N1063" s="108"/>
      <c r="O1063" s="108"/>
      <c r="P1063" s="108"/>
      <c r="Q1063" s="108"/>
      <c r="R1063" s="108"/>
      <c r="S1063" s="108"/>
      <c r="T1063" s="10">
        <f t="shared" si="1711"/>
        <v>0</v>
      </c>
      <c r="U1063" s="5"/>
      <c r="X1063" s="314"/>
      <c r="Y1063" s="1"/>
      <c r="Z1063" s="1"/>
      <c r="AA1063" s="1"/>
      <c r="AB1063" s="1"/>
      <c r="AC1063" s="1"/>
      <c r="AD1063" s="1"/>
      <c r="AE1063" s="1"/>
      <c r="AF1063" s="1"/>
      <c r="AG1063" s="1"/>
      <c r="AH1063" s="1"/>
      <c r="AI1063" s="1"/>
      <c r="AJ1063" s="1"/>
      <c r="AK1063" s="1"/>
      <c r="AL1063" s="1"/>
      <c r="AM1063" s="1"/>
    </row>
    <row r="1064" spans="2:39" x14ac:dyDescent="0.25">
      <c r="B1064" s="29"/>
      <c r="C1064" s="411" t="s">
        <v>77</v>
      </c>
      <c r="D1064" s="346"/>
      <c r="E1064" s="346"/>
      <c r="F1064" s="346"/>
      <c r="G1064" s="346"/>
      <c r="H1064" s="107"/>
      <c r="I1064" s="108"/>
      <c r="J1064" s="108"/>
      <c r="K1064" s="108"/>
      <c r="L1064" s="108"/>
      <c r="M1064" s="108"/>
      <c r="N1064" s="108"/>
      <c r="O1064" s="108"/>
      <c r="P1064" s="108"/>
      <c r="Q1064" s="108"/>
      <c r="R1064" s="108"/>
      <c r="S1064" s="108"/>
      <c r="T1064" s="10">
        <f t="shared" si="1711"/>
        <v>0</v>
      </c>
      <c r="U1064" s="5"/>
      <c r="X1064" s="314"/>
      <c r="Y1064" s="1"/>
      <c r="Z1064" s="1"/>
      <c r="AA1064" s="1"/>
      <c r="AB1064" s="1"/>
      <c r="AC1064" s="1"/>
      <c r="AD1064" s="1"/>
      <c r="AE1064" s="1"/>
      <c r="AF1064" s="1"/>
      <c r="AG1064" s="1"/>
      <c r="AH1064" s="1"/>
      <c r="AI1064" s="1"/>
      <c r="AJ1064" s="1"/>
      <c r="AK1064" s="1"/>
      <c r="AL1064" s="1"/>
      <c r="AM1064" s="1"/>
    </row>
    <row r="1065" spans="2:39" x14ac:dyDescent="0.25">
      <c r="B1065" s="29"/>
      <c r="C1065" s="411" t="s">
        <v>78</v>
      </c>
      <c r="D1065" s="346"/>
      <c r="E1065" s="346"/>
      <c r="F1065" s="346"/>
      <c r="G1065" s="346"/>
      <c r="H1065" s="107"/>
      <c r="I1065" s="108"/>
      <c r="J1065" s="108"/>
      <c r="K1065" s="108"/>
      <c r="L1065" s="108"/>
      <c r="M1065" s="108"/>
      <c r="N1065" s="108"/>
      <c r="O1065" s="108"/>
      <c r="P1065" s="108"/>
      <c r="Q1065" s="108"/>
      <c r="R1065" s="108"/>
      <c r="S1065" s="108"/>
      <c r="T1065" s="10">
        <f t="shared" si="1711"/>
        <v>0</v>
      </c>
      <c r="U1065" s="5"/>
      <c r="X1065" s="314"/>
      <c r="Y1065" s="1"/>
      <c r="Z1065" s="1"/>
      <c r="AA1065" s="1"/>
      <c r="AB1065" s="1"/>
      <c r="AC1065" s="1"/>
      <c r="AD1065" s="1"/>
      <c r="AE1065" s="1"/>
      <c r="AF1065" s="1"/>
      <c r="AG1065" s="1"/>
      <c r="AH1065" s="1"/>
      <c r="AI1065" s="1"/>
      <c r="AJ1065" s="1"/>
      <c r="AK1065" s="1"/>
      <c r="AL1065" s="1"/>
      <c r="AM1065" s="1"/>
    </row>
    <row r="1066" spans="2:39" x14ac:dyDescent="0.25">
      <c r="B1066" s="29"/>
      <c r="C1066" s="411" t="s">
        <v>79</v>
      </c>
      <c r="D1066" s="346"/>
      <c r="E1066" s="346"/>
      <c r="F1066" s="346"/>
      <c r="G1066" s="346"/>
      <c r="H1066" s="107"/>
      <c r="I1066" s="108"/>
      <c r="J1066" s="108"/>
      <c r="K1066" s="108"/>
      <c r="L1066" s="108"/>
      <c r="M1066" s="108"/>
      <c r="N1066" s="108"/>
      <c r="O1066" s="108"/>
      <c r="P1066" s="108"/>
      <c r="Q1066" s="108"/>
      <c r="R1066" s="108"/>
      <c r="S1066" s="108"/>
      <c r="T1066" s="10">
        <f t="shared" si="1711"/>
        <v>0</v>
      </c>
      <c r="U1066" s="5"/>
      <c r="X1066" s="314"/>
      <c r="Y1066" s="1"/>
      <c r="Z1066" s="1"/>
      <c r="AA1066" s="1"/>
      <c r="AB1066" s="1"/>
      <c r="AC1066" s="1"/>
      <c r="AD1066" s="1"/>
      <c r="AE1066" s="1"/>
      <c r="AF1066" s="1"/>
      <c r="AG1066" s="1"/>
      <c r="AH1066" s="1"/>
      <c r="AI1066" s="1"/>
      <c r="AJ1066" s="1"/>
      <c r="AK1066" s="1"/>
      <c r="AL1066" s="1"/>
      <c r="AM1066" s="1"/>
    </row>
    <row r="1067" spans="2:39" x14ac:dyDescent="0.25">
      <c r="B1067" s="29"/>
      <c r="C1067" s="411" t="s">
        <v>80</v>
      </c>
      <c r="D1067" s="346"/>
      <c r="E1067" s="346"/>
      <c r="F1067" s="346"/>
      <c r="G1067" s="346"/>
      <c r="H1067" s="107"/>
      <c r="I1067" s="108"/>
      <c r="J1067" s="108"/>
      <c r="K1067" s="108"/>
      <c r="L1067" s="108"/>
      <c r="M1067" s="108"/>
      <c r="N1067" s="108"/>
      <c r="O1067" s="108"/>
      <c r="P1067" s="108"/>
      <c r="Q1067" s="108"/>
      <c r="R1067" s="108"/>
      <c r="S1067" s="108"/>
      <c r="T1067" s="10">
        <f t="shared" si="1711"/>
        <v>0</v>
      </c>
      <c r="U1067" s="5"/>
      <c r="X1067" s="314"/>
      <c r="Y1067" s="1"/>
      <c r="Z1067" s="1"/>
      <c r="AA1067" s="1"/>
      <c r="AB1067" s="1"/>
      <c r="AC1067" s="1"/>
      <c r="AD1067" s="1"/>
      <c r="AE1067" s="1"/>
      <c r="AF1067" s="1"/>
      <c r="AG1067" s="1"/>
      <c r="AH1067" s="1"/>
      <c r="AI1067" s="1"/>
      <c r="AJ1067" s="1"/>
      <c r="AK1067" s="1"/>
      <c r="AL1067" s="1"/>
      <c r="AM1067" s="1"/>
    </row>
    <row r="1068" spans="2:39" x14ac:dyDescent="0.25">
      <c r="B1068" s="29"/>
      <c r="C1068" s="411" t="s">
        <v>81</v>
      </c>
      <c r="D1068" s="346"/>
      <c r="E1068" s="346"/>
      <c r="F1068" s="346"/>
      <c r="G1068" s="346"/>
      <c r="H1068" s="107"/>
      <c r="I1068" s="108"/>
      <c r="J1068" s="108"/>
      <c r="K1068" s="108"/>
      <c r="L1068" s="108"/>
      <c r="M1068" s="108"/>
      <c r="N1068" s="108"/>
      <c r="O1068" s="108"/>
      <c r="P1068" s="108"/>
      <c r="Q1068" s="108"/>
      <c r="R1068" s="108"/>
      <c r="S1068" s="108"/>
      <c r="T1068" s="10">
        <f t="shared" si="1711"/>
        <v>0</v>
      </c>
      <c r="U1068" s="5"/>
      <c r="X1068" s="314"/>
      <c r="Y1068" s="1"/>
      <c r="Z1068" s="1"/>
      <c r="AA1068" s="1"/>
      <c r="AB1068" s="1"/>
      <c r="AC1068" s="1"/>
      <c r="AD1068" s="1"/>
      <c r="AE1068" s="1"/>
      <c r="AF1068" s="1"/>
      <c r="AG1068" s="1"/>
      <c r="AH1068" s="1"/>
      <c r="AI1068" s="1"/>
      <c r="AJ1068" s="1"/>
      <c r="AK1068" s="1"/>
      <c r="AL1068" s="1"/>
      <c r="AM1068" s="1"/>
    </row>
    <row r="1069" spans="2:39" x14ac:dyDescent="0.25">
      <c r="B1069" s="29"/>
      <c r="C1069" s="411" t="s">
        <v>82</v>
      </c>
      <c r="D1069" s="346"/>
      <c r="E1069" s="346"/>
      <c r="F1069" s="346"/>
      <c r="G1069" s="346"/>
      <c r="H1069" s="107"/>
      <c r="I1069" s="108"/>
      <c r="J1069" s="108"/>
      <c r="K1069" s="108"/>
      <c r="L1069" s="108"/>
      <c r="M1069" s="108"/>
      <c r="N1069" s="108"/>
      <c r="O1069" s="108"/>
      <c r="P1069" s="108"/>
      <c r="Q1069" s="108"/>
      <c r="R1069" s="108"/>
      <c r="S1069" s="108"/>
      <c r="T1069" s="10">
        <f t="shared" si="1711"/>
        <v>0</v>
      </c>
      <c r="U1069" s="5"/>
      <c r="X1069" s="314"/>
      <c r="Y1069" s="1"/>
      <c r="Z1069" s="1"/>
      <c r="AA1069" s="1"/>
      <c r="AB1069" s="1"/>
      <c r="AC1069" s="1"/>
      <c r="AD1069" s="1"/>
      <c r="AE1069" s="1"/>
      <c r="AF1069" s="1"/>
      <c r="AG1069" s="1"/>
      <c r="AH1069" s="1"/>
      <c r="AI1069" s="1"/>
      <c r="AJ1069" s="1"/>
      <c r="AK1069" s="1"/>
      <c r="AL1069" s="1"/>
      <c r="AM1069" s="1"/>
    </row>
    <row r="1070" spans="2:39" x14ac:dyDescent="0.25">
      <c r="B1070" s="29"/>
      <c r="H1070" s="5"/>
      <c r="T1070" s="5"/>
      <c r="U1070" s="5"/>
      <c r="V1070" s="326" t="s">
        <v>167</v>
      </c>
      <c r="X1070" s="314"/>
      <c r="Y1070" s="1"/>
      <c r="Z1070" s="1"/>
      <c r="AA1070" s="1"/>
      <c r="AB1070" s="1"/>
      <c r="AC1070" s="1"/>
      <c r="AD1070" s="1"/>
      <c r="AE1070" s="1"/>
      <c r="AF1070" s="1"/>
      <c r="AG1070" s="1"/>
      <c r="AH1070" s="1"/>
      <c r="AI1070" s="1"/>
      <c r="AJ1070" s="1"/>
      <c r="AK1070" s="1"/>
      <c r="AL1070" s="1"/>
      <c r="AM1070" s="1"/>
    </row>
    <row r="1071" spans="2:39" x14ac:dyDescent="0.25">
      <c r="B1071" s="29"/>
      <c r="G1071" s="100" t="s">
        <v>105</v>
      </c>
      <c r="H1071" s="10">
        <f>SUM(H1058:H1070)</f>
        <v>0</v>
      </c>
      <c r="I1071" s="10">
        <f t="shared" ref="I1071" si="1712">SUM(I1058:I1070)</f>
        <v>0</v>
      </c>
      <c r="J1071" s="10">
        <f t="shared" ref="J1071" si="1713">SUM(J1058:J1070)</f>
        <v>0</v>
      </c>
      <c r="K1071" s="10">
        <f t="shared" ref="K1071" si="1714">SUM(K1058:K1070)</f>
        <v>0</v>
      </c>
      <c r="L1071" s="10">
        <f t="shared" ref="L1071" si="1715">SUM(L1058:L1070)</f>
        <v>0</v>
      </c>
      <c r="M1071" s="10">
        <f t="shared" ref="M1071" si="1716">SUM(M1058:M1070)</f>
        <v>0</v>
      </c>
      <c r="N1071" s="10">
        <f t="shared" ref="N1071" si="1717">SUM(N1058:N1070)</f>
        <v>0</v>
      </c>
      <c r="O1071" s="10">
        <f t="shared" ref="O1071" si="1718">SUM(O1058:O1070)</f>
        <v>0</v>
      </c>
      <c r="P1071" s="10">
        <f t="shared" ref="P1071" si="1719">SUM(P1058:P1070)</f>
        <v>0</v>
      </c>
      <c r="Q1071" s="10">
        <f t="shared" ref="Q1071" si="1720">SUM(Q1058:Q1070)</f>
        <v>0</v>
      </c>
      <c r="R1071" s="10">
        <f t="shared" ref="R1071" si="1721">SUM(R1058:R1070)</f>
        <v>0</v>
      </c>
      <c r="S1071" s="10">
        <f t="shared" ref="S1071" si="1722">SUM(S1058:S1070)</f>
        <v>0</v>
      </c>
      <c r="T1071" s="10">
        <f t="shared" ref="T1071" si="1723">SUM(H1071:S1071)</f>
        <v>0</v>
      </c>
      <c r="U1071" s="5"/>
      <c r="V1071" s="327" t="s">
        <v>168</v>
      </c>
      <c r="X1071" s="314"/>
      <c r="Y1071" s="1"/>
      <c r="Z1071" s="1"/>
      <c r="AA1071" s="1"/>
      <c r="AB1071" s="1"/>
      <c r="AC1071" s="1"/>
      <c r="AD1071" s="1"/>
      <c r="AE1071" s="1"/>
      <c r="AF1071" s="1"/>
      <c r="AG1071" s="1"/>
      <c r="AH1071" s="1"/>
      <c r="AI1071" s="1"/>
      <c r="AJ1071" s="1"/>
      <c r="AK1071" s="1"/>
      <c r="AL1071" s="1"/>
      <c r="AM1071" s="1"/>
    </row>
    <row r="1072" spans="2:39" x14ac:dyDescent="0.25">
      <c r="B1072" s="29"/>
      <c r="G1072" s="106" t="s">
        <v>112</v>
      </c>
      <c r="H1072" s="10">
        <f>H1071*$P$13</f>
        <v>0</v>
      </c>
      <c r="I1072" s="10">
        <f t="shared" ref="I1072" si="1724">I1071*$P$13</f>
        <v>0</v>
      </c>
      <c r="J1072" s="10">
        <f t="shared" ref="J1072" si="1725">J1071*$P$13</f>
        <v>0</v>
      </c>
      <c r="K1072" s="10">
        <f t="shared" ref="K1072" si="1726">K1071*$P$13</f>
        <v>0</v>
      </c>
      <c r="L1072" s="10">
        <f t="shared" ref="L1072" si="1727">L1071*$P$13</f>
        <v>0</v>
      </c>
      <c r="M1072" s="10">
        <f t="shared" ref="M1072" si="1728">M1071*$P$13</f>
        <v>0</v>
      </c>
      <c r="N1072" s="10">
        <f t="shared" ref="N1072" si="1729">N1071*$P$13</f>
        <v>0</v>
      </c>
      <c r="O1072" s="10">
        <f t="shared" ref="O1072" si="1730">O1071*$P$13</f>
        <v>0</v>
      </c>
      <c r="P1072" s="10">
        <f t="shared" ref="P1072" si="1731">P1071*$P$13</f>
        <v>0</v>
      </c>
      <c r="Q1072" s="10">
        <f t="shared" ref="Q1072" si="1732">Q1071*$P$13</f>
        <v>0</v>
      </c>
      <c r="R1072" s="10">
        <f t="shared" ref="R1072" si="1733">R1071*$P$13</f>
        <v>0</v>
      </c>
      <c r="S1072" s="10">
        <f t="shared" ref="S1072" si="1734">S1071*$P$13</f>
        <v>0</v>
      </c>
      <c r="T1072" s="10">
        <f>SUM(H1072:S1072)</f>
        <v>0</v>
      </c>
      <c r="U1072" s="5"/>
      <c r="V1072" s="21">
        <f>'C Staff Rates &amp; Roles'!$L$18</f>
        <v>1800</v>
      </c>
      <c r="X1072" s="314"/>
      <c r="Y1072" s="1"/>
      <c r="Z1072" s="1"/>
      <c r="AA1072" s="1"/>
      <c r="AB1072" s="1"/>
      <c r="AC1072" s="1"/>
      <c r="AD1072" s="1"/>
      <c r="AE1072" s="1"/>
      <c r="AF1072" s="1"/>
      <c r="AG1072" s="1"/>
      <c r="AH1072" s="1"/>
      <c r="AI1072" s="1"/>
      <c r="AJ1072" s="1"/>
      <c r="AK1072" s="1"/>
      <c r="AL1072" s="1"/>
      <c r="AM1072" s="1"/>
    </row>
    <row r="1073" spans="2:39" x14ac:dyDescent="0.25">
      <c r="B1073" s="29"/>
      <c r="G1073" s="100" t="s">
        <v>111</v>
      </c>
      <c r="H1073" s="10">
        <f>H1071*$Q$13</f>
        <v>0</v>
      </c>
      <c r="I1073" s="10">
        <f t="shared" ref="I1073:S1073" si="1735">I1071*$Q$13</f>
        <v>0</v>
      </c>
      <c r="J1073" s="10">
        <f t="shared" si="1735"/>
        <v>0</v>
      </c>
      <c r="K1073" s="10">
        <f t="shared" si="1735"/>
        <v>0</v>
      </c>
      <c r="L1073" s="10">
        <f t="shared" si="1735"/>
        <v>0</v>
      </c>
      <c r="M1073" s="10">
        <f t="shared" si="1735"/>
        <v>0</v>
      </c>
      <c r="N1073" s="10">
        <f t="shared" si="1735"/>
        <v>0</v>
      </c>
      <c r="O1073" s="10">
        <f t="shared" si="1735"/>
        <v>0</v>
      </c>
      <c r="P1073" s="10">
        <f t="shared" si="1735"/>
        <v>0</v>
      </c>
      <c r="Q1073" s="10">
        <f t="shared" si="1735"/>
        <v>0</v>
      </c>
      <c r="R1073" s="10">
        <f t="shared" si="1735"/>
        <v>0</v>
      </c>
      <c r="S1073" s="10">
        <f t="shared" si="1735"/>
        <v>0</v>
      </c>
      <c r="T1073" s="10">
        <f>SUM(H1073:S1073)</f>
        <v>0</v>
      </c>
      <c r="U1073" s="5"/>
      <c r="X1073" s="314"/>
      <c r="Y1073" s="1"/>
      <c r="Z1073" s="1"/>
      <c r="AA1073" s="1"/>
      <c r="AB1073" s="1"/>
      <c r="AC1073" s="1"/>
      <c r="AD1073" s="1"/>
      <c r="AE1073" s="1"/>
      <c r="AF1073" s="1"/>
      <c r="AG1073" s="1"/>
      <c r="AH1073" s="1"/>
      <c r="AI1073" s="1"/>
      <c r="AJ1073" s="1"/>
      <c r="AK1073" s="1"/>
      <c r="AL1073" s="1"/>
      <c r="AM1073" s="1"/>
    </row>
    <row r="1074" spans="2:39" x14ac:dyDescent="0.25">
      <c r="B1074" s="29"/>
      <c r="G1074" s="100" t="s">
        <v>122</v>
      </c>
      <c r="H1074" s="10">
        <f>SUM(H1071:H1073)</f>
        <v>0</v>
      </c>
      <c r="I1074" s="10">
        <f t="shared" ref="I1074" si="1736">SUM(I1071:I1073)</f>
        <v>0</v>
      </c>
      <c r="J1074" s="10">
        <f t="shared" ref="J1074" si="1737">SUM(J1071:J1073)</f>
        <v>0</v>
      </c>
      <c r="K1074" s="10">
        <f t="shared" ref="K1074" si="1738">SUM(K1071:K1073)</f>
        <v>0</v>
      </c>
      <c r="L1074" s="10">
        <f t="shared" ref="L1074" si="1739">SUM(L1071:L1073)</f>
        <v>0</v>
      </c>
      <c r="M1074" s="10">
        <f t="shared" ref="M1074" si="1740">SUM(M1071:M1073)</f>
        <v>0</v>
      </c>
      <c r="N1074" s="10">
        <f t="shared" ref="N1074" si="1741">SUM(N1071:N1073)</f>
        <v>0</v>
      </c>
      <c r="O1074" s="10">
        <f t="shared" ref="O1074" si="1742">SUM(O1071:O1073)</f>
        <v>0</v>
      </c>
      <c r="P1074" s="10">
        <f t="shared" ref="P1074" si="1743">SUM(P1071:P1073)</f>
        <v>0</v>
      </c>
      <c r="Q1074" s="10">
        <f t="shared" ref="Q1074" si="1744">SUM(Q1071:Q1073)</f>
        <v>0</v>
      </c>
      <c r="R1074" s="10">
        <f t="shared" ref="R1074" si="1745">SUM(R1071:R1073)</f>
        <v>0</v>
      </c>
      <c r="S1074" s="10">
        <f t="shared" ref="S1074" si="1746">SUM(S1071:S1073)</f>
        <v>0</v>
      </c>
      <c r="T1074" s="104">
        <f>SUM(T1071:T1073)</f>
        <v>0</v>
      </c>
      <c r="U1074" s="105"/>
      <c r="V1074" s="141">
        <f>T1074/V1072</f>
        <v>0</v>
      </c>
      <c r="X1074" s="314"/>
      <c r="Y1074" s="1"/>
      <c r="Z1074" s="1"/>
      <c r="AA1074" s="1"/>
      <c r="AB1074" s="1"/>
      <c r="AC1074" s="1"/>
      <c r="AD1074" s="1"/>
      <c r="AE1074" s="1"/>
      <c r="AF1074" s="1"/>
      <c r="AG1074" s="1"/>
      <c r="AH1074" s="1"/>
      <c r="AI1074" s="1"/>
      <c r="AJ1074" s="1"/>
      <c r="AK1074" s="1"/>
      <c r="AL1074" s="1"/>
      <c r="AM1074" s="1"/>
    </row>
    <row r="1075" spans="2:39" x14ac:dyDescent="0.25">
      <c r="B1075" s="29"/>
      <c r="X1075" s="314"/>
      <c r="Y1075" s="1"/>
      <c r="Z1075" s="1"/>
      <c r="AA1075" s="1"/>
      <c r="AB1075" s="1"/>
      <c r="AC1075" s="1"/>
      <c r="AD1075" s="1"/>
      <c r="AE1075" s="1"/>
      <c r="AF1075" s="1"/>
      <c r="AG1075" s="1"/>
      <c r="AH1075" s="1"/>
      <c r="AI1075" s="1"/>
      <c r="AJ1075" s="1"/>
      <c r="AK1075" s="1"/>
      <c r="AL1075" s="1"/>
      <c r="AM1075" s="1"/>
    </row>
    <row r="1076" spans="2:39" ht="18.75" x14ac:dyDescent="0.3">
      <c r="B1076" s="29"/>
      <c r="E1076" s="23" t="s">
        <v>49</v>
      </c>
      <c r="G1076" s="101" t="s">
        <v>130</v>
      </c>
      <c r="I1076" s="94" t="s">
        <v>109</v>
      </c>
      <c r="J1076" s="121">
        <f>$O$13</f>
        <v>15</v>
      </c>
      <c r="K1076" s="94"/>
      <c r="M1076" s="94" t="s">
        <v>95</v>
      </c>
      <c r="N1076" s="20">
        <f>$P$13</f>
        <v>0</v>
      </c>
      <c r="P1076" t="s">
        <v>110</v>
      </c>
      <c r="R1076" s="121">
        <f>$Q$13</f>
        <v>0.5</v>
      </c>
      <c r="X1076" s="314"/>
      <c r="Y1076" s="1"/>
      <c r="Z1076" s="1"/>
      <c r="AA1076" s="1"/>
      <c r="AB1076" s="1"/>
      <c r="AC1076" s="1"/>
      <c r="AD1076" s="1"/>
      <c r="AE1076" s="1"/>
      <c r="AF1076" s="1"/>
      <c r="AG1076" s="1"/>
      <c r="AH1076" s="1"/>
      <c r="AI1076" s="1"/>
      <c r="AJ1076" s="1"/>
      <c r="AK1076" s="1"/>
      <c r="AL1076" s="1"/>
      <c r="AM1076" s="1"/>
    </row>
    <row r="1077" spans="2:39" x14ac:dyDescent="0.25">
      <c r="B1077" s="29"/>
      <c r="C1077" s="353" t="s">
        <v>123</v>
      </c>
      <c r="D1077" s="362"/>
      <c r="E1077" s="362"/>
      <c r="F1077" s="362"/>
      <c r="G1077" s="362"/>
      <c r="H1077" s="109" t="s">
        <v>91</v>
      </c>
      <c r="I1077" s="109" t="s">
        <v>92</v>
      </c>
      <c r="J1077" s="109" t="s">
        <v>93</v>
      </c>
      <c r="K1077" s="109" t="s">
        <v>94</v>
      </c>
      <c r="L1077" s="109" t="s">
        <v>83</v>
      </c>
      <c r="M1077" s="109" t="s">
        <v>84</v>
      </c>
      <c r="N1077" s="109" t="s">
        <v>85</v>
      </c>
      <c r="O1077" s="109" t="s">
        <v>86</v>
      </c>
      <c r="P1077" s="109" t="s">
        <v>87</v>
      </c>
      <c r="Q1077" s="109" t="s">
        <v>88</v>
      </c>
      <c r="R1077" s="109" t="s">
        <v>89</v>
      </c>
      <c r="S1077" s="109" t="s">
        <v>90</v>
      </c>
      <c r="T1077" s="109" t="s">
        <v>3</v>
      </c>
      <c r="U1077" s="136"/>
      <c r="X1077" s="314"/>
      <c r="Y1077" s="1"/>
      <c r="Z1077" s="1"/>
      <c r="AA1077" s="1"/>
      <c r="AB1077" s="1"/>
      <c r="AC1077" s="1"/>
      <c r="AD1077" s="1"/>
      <c r="AE1077" s="1"/>
      <c r="AF1077" s="1"/>
      <c r="AG1077" s="1"/>
      <c r="AH1077" s="1"/>
      <c r="AI1077" s="1"/>
      <c r="AJ1077" s="1"/>
      <c r="AK1077" s="1"/>
      <c r="AL1077" s="1"/>
      <c r="AM1077" s="1"/>
    </row>
    <row r="1078" spans="2:39" x14ac:dyDescent="0.25">
      <c r="B1078" s="29"/>
      <c r="C1078" s="411" t="s">
        <v>71</v>
      </c>
      <c r="D1078" s="346"/>
      <c r="E1078" s="346"/>
      <c r="F1078" s="346"/>
      <c r="G1078" s="346"/>
      <c r="H1078" s="107"/>
      <c r="I1078" s="108"/>
      <c r="J1078" s="108"/>
      <c r="K1078" s="108"/>
      <c r="L1078" s="108"/>
      <c r="M1078" s="108"/>
      <c r="N1078" s="108"/>
      <c r="O1078" s="108"/>
      <c r="P1078" s="108"/>
      <c r="Q1078" s="108"/>
      <c r="R1078" s="108"/>
      <c r="S1078" s="108"/>
      <c r="T1078" s="10">
        <f t="shared" ref="T1078:T1089" si="1747">SUM(H1078:S1078)</f>
        <v>0</v>
      </c>
      <c r="U1078" s="5"/>
      <c r="X1078" s="314"/>
      <c r="Y1078" s="1"/>
      <c r="Z1078" s="1"/>
      <c r="AA1078" s="1"/>
      <c r="AB1078" s="1"/>
      <c r="AC1078" s="1"/>
      <c r="AD1078" s="1"/>
      <c r="AE1078" s="1"/>
      <c r="AF1078" s="1"/>
      <c r="AG1078" s="1"/>
      <c r="AH1078" s="1"/>
      <c r="AI1078" s="1"/>
      <c r="AJ1078" s="1"/>
      <c r="AK1078" s="1"/>
      <c r="AL1078" s="1"/>
      <c r="AM1078" s="1"/>
    </row>
    <row r="1079" spans="2:39" x14ac:dyDescent="0.25">
      <c r="B1079" s="29"/>
      <c r="C1079" s="411" t="s">
        <v>72</v>
      </c>
      <c r="D1079" s="346"/>
      <c r="E1079" s="346"/>
      <c r="F1079" s="346"/>
      <c r="G1079" s="346"/>
      <c r="H1079" s="107"/>
      <c r="I1079" s="108"/>
      <c r="J1079" s="108"/>
      <c r="K1079" s="108"/>
      <c r="L1079" s="108"/>
      <c r="M1079" s="108"/>
      <c r="N1079" s="108"/>
      <c r="O1079" s="108"/>
      <c r="P1079" s="108"/>
      <c r="Q1079" s="108"/>
      <c r="R1079" s="108"/>
      <c r="S1079" s="108"/>
      <c r="T1079" s="10">
        <f t="shared" si="1747"/>
        <v>0</v>
      </c>
      <c r="U1079" s="5"/>
      <c r="X1079" s="314"/>
      <c r="Y1079" s="1"/>
      <c r="Z1079" s="1"/>
      <c r="AA1079" s="1"/>
      <c r="AB1079" s="1"/>
      <c r="AC1079" s="1"/>
      <c r="AD1079" s="1"/>
      <c r="AE1079" s="1"/>
      <c r="AF1079" s="1"/>
      <c r="AG1079" s="1"/>
      <c r="AH1079" s="1"/>
      <c r="AI1079" s="1"/>
      <c r="AJ1079" s="1"/>
      <c r="AK1079" s="1"/>
      <c r="AL1079" s="1"/>
      <c r="AM1079" s="1"/>
    </row>
    <row r="1080" spans="2:39" x14ac:dyDescent="0.25">
      <c r="B1080" s="29"/>
      <c r="C1080" s="411" t="s">
        <v>73</v>
      </c>
      <c r="D1080" s="346"/>
      <c r="E1080" s="346"/>
      <c r="F1080" s="346"/>
      <c r="G1080" s="346"/>
      <c r="H1080" s="107"/>
      <c r="I1080" s="108"/>
      <c r="J1080" s="108"/>
      <c r="K1080" s="108"/>
      <c r="L1080" s="108"/>
      <c r="M1080" s="108"/>
      <c r="N1080" s="108"/>
      <c r="O1080" s="108"/>
      <c r="P1080" s="108"/>
      <c r="Q1080" s="108"/>
      <c r="R1080" s="108"/>
      <c r="S1080" s="108"/>
      <c r="T1080" s="10">
        <f t="shared" si="1747"/>
        <v>0</v>
      </c>
      <c r="U1080" s="5"/>
      <c r="X1080" s="314"/>
      <c r="Y1080" s="1"/>
      <c r="Z1080" s="1"/>
      <c r="AA1080" s="1"/>
      <c r="AB1080" s="1"/>
      <c r="AC1080" s="1"/>
      <c r="AD1080" s="1"/>
      <c r="AE1080" s="1"/>
      <c r="AF1080" s="1"/>
      <c r="AG1080" s="1"/>
      <c r="AH1080" s="1"/>
      <c r="AI1080" s="1"/>
      <c r="AJ1080" s="1"/>
      <c r="AK1080" s="1"/>
      <c r="AL1080" s="1"/>
      <c r="AM1080" s="1"/>
    </row>
    <row r="1081" spans="2:39" x14ac:dyDescent="0.25">
      <c r="B1081" s="29"/>
      <c r="C1081" s="411" t="s">
        <v>74</v>
      </c>
      <c r="D1081" s="346"/>
      <c r="E1081" s="346"/>
      <c r="F1081" s="346"/>
      <c r="G1081" s="346"/>
      <c r="H1081" s="107"/>
      <c r="I1081" s="108"/>
      <c r="J1081" s="108"/>
      <c r="K1081" s="108"/>
      <c r="L1081" s="108"/>
      <c r="M1081" s="108"/>
      <c r="N1081" s="108"/>
      <c r="O1081" s="108"/>
      <c r="P1081" s="108"/>
      <c r="Q1081" s="108"/>
      <c r="R1081" s="108"/>
      <c r="S1081" s="108"/>
      <c r="T1081" s="10">
        <f t="shared" si="1747"/>
        <v>0</v>
      </c>
      <c r="U1081" s="5"/>
      <c r="X1081" s="314"/>
      <c r="Y1081" s="1"/>
      <c r="Z1081" s="1"/>
      <c r="AA1081" s="1"/>
      <c r="AB1081" s="1"/>
      <c r="AC1081" s="1"/>
      <c r="AD1081" s="1"/>
      <c r="AE1081" s="1"/>
      <c r="AF1081" s="1"/>
      <c r="AG1081" s="1"/>
      <c r="AH1081" s="1"/>
      <c r="AI1081" s="1"/>
      <c r="AJ1081" s="1"/>
      <c r="AK1081" s="1"/>
      <c r="AL1081" s="1"/>
      <c r="AM1081" s="1"/>
    </row>
    <row r="1082" spans="2:39" x14ac:dyDescent="0.25">
      <c r="B1082" s="29"/>
      <c r="C1082" s="411" t="s">
        <v>75</v>
      </c>
      <c r="D1082" s="346"/>
      <c r="E1082" s="346"/>
      <c r="F1082" s="346"/>
      <c r="G1082" s="346"/>
      <c r="H1082" s="107"/>
      <c r="I1082" s="108"/>
      <c r="J1082" s="108"/>
      <c r="K1082" s="108"/>
      <c r="L1082" s="108"/>
      <c r="M1082" s="108"/>
      <c r="N1082" s="108"/>
      <c r="O1082" s="108"/>
      <c r="P1082" s="108"/>
      <c r="Q1082" s="108"/>
      <c r="R1082" s="108"/>
      <c r="S1082" s="108"/>
      <c r="T1082" s="10">
        <f t="shared" si="1747"/>
        <v>0</v>
      </c>
      <c r="U1082" s="5"/>
      <c r="X1082" s="314"/>
      <c r="Y1082" s="1"/>
      <c r="Z1082" s="1"/>
      <c r="AA1082" s="1"/>
      <c r="AB1082" s="1"/>
      <c r="AC1082" s="1"/>
      <c r="AD1082" s="1"/>
      <c r="AE1082" s="1"/>
      <c r="AF1082" s="1"/>
      <c r="AG1082" s="1"/>
      <c r="AH1082" s="1"/>
      <c r="AI1082" s="1"/>
      <c r="AJ1082" s="1"/>
      <c r="AK1082" s="1"/>
      <c r="AL1082" s="1"/>
      <c r="AM1082" s="1"/>
    </row>
    <row r="1083" spans="2:39" x14ac:dyDescent="0.25">
      <c r="B1083" s="29"/>
      <c r="C1083" s="411" t="s">
        <v>76</v>
      </c>
      <c r="D1083" s="346"/>
      <c r="E1083" s="346"/>
      <c r="F1083" s="346"/>
      <c r="G1083" s="346"/>
      <c r="H1083" s="107"/>
      <c r="I1083" s="108"/>
      <c r="J1083" s="108"/>
      <c r="K1083" s="108"/>
      <c r="L1083" s="108"/>
      <c r="M1083" s="108"/>
      <c r="N1083" s="108"/>
      <c r="O1083" s="108"/>
      <c r="P1083" s="108"/>
      <c r="Q1083" s="108"/>
      <c r="R1083" s="108"/>
      <c r="S1083" s="108"/>
      <c r="T1083" s="10">
        <f t="shared" si="1747"/>
        <v>0</v>
      </c>
      <c r="U1083" s="5"/>
      <c r="X1083" s="314"/>
      <c r="Y1083" s="1"/>
      <c r="Z1083" s="1"/>
      <c r="AA1083" s="1"/>
      <c r="AB1083" s="1"/>
      <c r="AC1083" s="1"/>
      <c r="AD1083" s="1"/>
      <c r="AE1083" s="1"/>
      <c r="AF1083" s="1"/>
      <c r="AG1083" s="1"/>
      <c r="AH1083" s="1"/>
      <c r="AI1083" s="1"/>
      <c r="AJ1083" s="1"/>
      <c r="AK1083" s="1"/>
      <c r="AL1083" s="1"/>
      <c r="AM1083" s="1"/>
    </row>
    <row r="1084" spans="2:39" x14ac:dyDescent="0.25">
      <c r="B1084" s="29"/>
      <c r="C1084" s="411" t="s">
        <v>77</v>
      </c>
      <c r="D1084" s="346"/>
      <c r="E1084" s="346"/>
      <c r="F1084" s="346"/>
      <c r="G1084" s="346"/>
      <c r="H1084" s="107"/>
      <c r="I1084" s="108"/>
      <c r="J1084" s="108"/>
      <c r="K1084" s="108"/>
      <c r="L1084" s="108"/>
      <c r="M1084" s="108"/>
      <c r="N1084" s="108"/>
      <c r="O1084" s="108"/>
      <c r="P1084" s="108"/>
      <c r="Q1084" s="108"/>
      <c r="R1084" s="108"/>
      <c r="S1084" s="108"/>
      <c r="T1084" s="10">
        <f t="shared" si="1747"/>
        <v>0</v>
      </c>
      <c r="U1084" s="5"/>
      <c r="X1084" s="314"/>
      <c r="Y1084" s="1"/>
      <c r="Z1084" s="1"/>
      <c r="AA1084" s="1"/>
      <c r="AB1084" s="1"/>
      <c r="AC1084" s="1"/>
      <c r="AD1084" s="1"/>
      <c r="AE1084" s="1"/>
      <c r="AF1084" s="1"/>
      <c r="AG1084" s="1"/>
      <c r="AH1084" s="1"/>
      <c r="AI1084" s="1"/>
      <c r="AJ1084" s="1"/>
      <c r="AK1084" s="1"/>
      <c r="AL1084" s="1"/>
      <c r="AM1084" s="1"/>
    </row>
    <row r="1085" spans="2:39" x14ac:dyDescent="0.25">
      <c r="B1085" s="29"/>
      <c r="C1085" s="411" t="s">
        <v>78</v>
      </c>
      <c r="D1085" s="346"/>
      <c r="E1085" s="346"/>
      <c r="F1085" s="346"/>
      <c r="G1085" s="346"/>
      <c r="H1085" s="107"/>
      <c r="I1085" s="108"/>
      <c r="J1085" s="108"/>
      <c r="K1085" s="108"/>
      <c r="L1085" s="108"/>
      <c r="M1085" s="108"/>
      <c r="N1085" s="108"/>
      <c r="O1085" s="108"/>
      <c r="P1085" s="108"/>
      <c r="Q1085" s="108"/>
      <c r="R1085" s="108"/>
      <c r="S1085" s="108"/>
      <c r="T1085" s="10">
        <f t="shared" si="1747"/>
        <v>0</v>
      </c>
      <c r="U1085" s="5"/>
      <c r="X1085" s="314"/>
      <c r="Y1085" s="1"/>
      <c r="Z1085" s="1"/>
      <c r="AA1085" s="1"/>
      <c r="AB1085" s="1"/>
      <c r="AC1085" s="1"/>
      <c r="AD1085" s="1"/>
      <c r="AE1085" s="1"/>
      <c r="AF1085" s="1"/>
      <c r="AG1085" s="1"/>
      <c r="AH1085" s="1"/>
      <c r="AI1085" s="1"/>
      <c r="AJ1085" s="1"/>
      <c r="AK1085" s="1"/>
      <c r="AL1085" s="1"/>
      <c r="AM1085" s="1"/>
    </row>
    <row r="1086" spans="2:39" x14ac:dyDescent="0.25">
      <c r="B1086" s="29"/>
      <c r="C1086" s="411" t="s">
        <v>79</v>
      </c>
      <c r="D1086" s="346"/>
      <c r="E1086" s="346"/>
      <c r="F1086" s="346"/>
      <c r="G1086" s="346"/>
      <c r="H1086" s="107"/>
      <c r="I1086" s="108"/>
      <c r="J1086" s="108"/>
      <c r="K1086" s="108"/>
      <c r="L1086" s="108"/>
      <c r="M1086" s="108"/>
      <c r="N1086" s="108"/>
      <c r="O1086" s="108"/>
      <c r="P1086" s="108"/>
      <c r="Q1086" s="108"/>
      <c r="R1086" s="108"/>
      <c r="S1086" s="108"/>
      <c r="T1086" s="10">
        <f t="shared" si="1747"/>
        <v>0</v>
      </c>
      <c r="U1086" s="5"/>
      <c r="X1086" s="314"/>
      <c r="Y1086" s="1"/>
      <c r="Z1086" s="1"/>
      <c r="AA1086" s="1"/>
      <c r="AB1086" s="1"/>
      <c r="AC1086" s="1"/>
      <c r="AD1086" s="1"/>
      <c r="AE1086" s="1"/>
      <c r="AF1086" s="1"/>
      <c r="AG1086" s="1"/>
      <c r="AH1086" s="1"/>
      <c r="AI1086" s="1"/>
      <c r="AJ1086" s="1"/>
      <c r="AK1086" s="1"/>
      <c r="AL1086" s="1"/>
      <c r="AM1086" s="1"/>
    </row>
    <row r="1087" spans="2:39" x14ac:dyDescent="0.25">
      <c r="B1087" s="29"/>
      <c r="C1087" s="411" t="s">
        <v>80</v>
      </c>
      <c r="D1087" s="346"/>
      <c r="E1087" s="346"/>
      <c r="F1087" s="346"/>
      <c r="G1087" s="346"/>
      <c r="H1087" s="107"/>
      <c r="I1087" s="108"/>
      <c r="J1087" s="108"/>
      <c r="K1087" s="108"/>
      <c r="L1087" s="108"/>
      <c r="M1087" s="108"/>
      <c r="N1087" s="108"/>
      <c r="O1087" s="108"/>
      <c r="P1087" s="108"/>
      <c r="Q1087" s="108"/>
      <c r="R1087" s="108"/>
      <c r="S1087" s="108"/>
      <c r="T1087" s="10">
        <f t="shared" si="1747"/>
        <v>0</v>
      </c>
      <c r="U1087" s="5"/>
      <c r="X1087" s="314"/>
      <c r="Y1087" s="1"/>
      <c r="Z1087" s="1"/>
      <c r="AA1087" s="1"/>
      <c r="AB1087" s="1"/>
      <c r="AC1087" s="1"/>
      <c r="AD1087" s="1"/>
      <c r="AE1087" s="1"/>
      <c r="AF1087" s="1"/>
      <c r="AG1087" s="1"/>
      <c r="AH1087" s="1"/>
      <c r="AI1087" s="1"/>
      <c r="AJ1087" s="1"/>
      <c r="AK1087" s="1"/>
      <c r="AL1087" s="1"/>
      <c r="AM1087" s="1"/>
    </row>
    <row r="1088" spans="2:39" x14ac:dyDescent="0.25">
      <c r="B1088" s="29"/>
      <c r="C1088" s="411" t="s">
        <v>81</v>
      </c>
      <c r="D1088" s="346"/>
      <c r="E1088" s="346"/>
      <c r="F1088" s="346"/>
      <c r="G1088" s="346"/>
      <c r="H1088" s="107"/>
      <c r="I1088" s="108"/>
      <c r="J1088" s="108"/>
      <c r="K1088" s="108"/>
      <c r="L1088" s="108"/>
      <c r="M1088" s="108"/>
      <c r="N1088" s="108"/>
      <c r="O1088" s="108"/>
      <c r="P1088" s="108"/>
      <c r="Q1088" s="108"/>
      <c r="R1088" s="108"/>
      <c r="S1088" s="108"/>
      <c r="T1088" s="10">
        <f t="shared" si="1747"/>
        <v>0</v>
      </c>
      <c r="U1088" s="5"/>
      <c r="X1088" s="314"/>
      <c r="Y1088" s="1"/>
      <c r="Z1088" s="1"/>
      <c r="AA1088" s="1"/>
      <c r="AB1088" s="1"/>
      <c r="AC1088" s="1"/>
      <c r="AD1088" s="1"/>
      <c r="AE1088" s="1"/>
      <c r="AF1088" s="1"/>
      <c r="AG1088" s="1"/>
      <c r="AH1088" s="1"/>
      <c r="AI1088" s="1"/>
      <c r="AJ1088" s="1"/>
      <c r="AK1088" s="1"/>
      <c r="AL1088" s="1"/>
      <c r="AM1088" s="1"/>
    </row>
    <row r="1089" spans="2:39" x14ac:dyDescent="0.25">
      <c r="B1089" s="29"/>
      <c r="C1089" s="411" t="s">
        <v>82</v>
      </c>
      <c r="D1089" s="346"/>
      <c r="E1089" s="346"/>
      <c r="F1089" s="346"/>
      <c r="G1089" s="346"/>
      <c r="H1089" s="107"/>
      <c r="I1089" s="108"/>
      <c r="J1089" s="108"/>
      <c r="K1089" s="108"/>
      <c r="L1089" s="108"/>
      <c r="M1089" s="108"/>
      <c r="N1089" s="108"/>
      <c r="O1089" s="108"/>
      <c r="P1089" s="108"/>
      <c r="Q1089" s="108"/>
      <c r="R1089" s="108"/>
      <c r="S1089" s="108"/>
      <c r="T1089" s="10">
        <f t="shared" si="1747"/>
        <v>0</v>
      </c>
      <c r="U1089" s="5"/>
      <c r="X1089" s="314"/>
      <c r="Y1089" s="1"/>
      <c r="Z1089" s="1"/>
      <c r="AA1089" s="1"/>
      <c r="AB1089" s="1"/>
      <c r="AC1089" s="1"/>
      <c r="AD1089" s="1"/>
      <c r="AE1089" s="1"/>
      <c r="AF1089" s="1"/>
      <c r="AG1089" s="1"/>
      <c r="AH1089" s="1"/>
      <c r="AI1089" s="1"/>
      <c r="AJ1089" s="1"/>
      <c r="AK1089" s="1"/>
      <c r="AL1089" s="1"/>
      <c r="AM1089" s="1"/>
    </row>
    <row r="1090" spans="2:39" x14ac:dyDescent="0.25">
      <c r="B1090" s="29"/>
      <c r="H1090" s="5"/>
      <c r="T1090" s="5"/>
      <c r="U1090" s="5"/>
      <c r="V1090" s="326" t="s">
        <v>167</v>
      </c>
      <c r="X1090" s="314"/>
      <c r="Y1090" s="1"/>
      <c r="Z1090" s="1"/>
      <c r="AA1090" s="1"/>
      <c r="AB1090" s="1"/>
      <c r="AC1090" s="1"/>
      <c r="AD1090" s="1"/>
      <c r="AE1090" s="1"/>
      <c r="AF1090" s="1"/>
      <c r="AG1090" s="1"/>
      <c r="AH1090" s="1"/>
      <c r="AI1090" s="1"/>
      <c r="AJ1090" s="1"/>
      <c r="AK1090" s="1"/>
      <c r="AL1090" s="1"/>
      <c r="AM1090" s="1"/>
    </row>
    <row r="1091" spans="2:39" x14ac:dyDescent="0.25">
      <c r="B1091" s="29"/>
      <c r="G1091" s="100" t="s">
        <v>105</v>
      </c>
      <c r="H1091" s="10">
        <f>SUM(H1078:H1090)</f>
        <v>0</v>
      </c>
      <c r="I1091" s="10">
        <f t="shared" ref="I1091" si="1748">SUM(I1078:I1090)</f>
        <v>0</v>
      </c>
      <c r="J1091" s="10">
        <f t="shared" ref="J1091" si="1749">SUM(J1078:J1090)</f>
        <v>0</v>
      </c>
      <c r="K1091" s="10">
        <f t="shared" ref="K1091" si="1750">SUM(K1078:K1090)</f>
        <v>0</v>
      </c>
      <c r="L1091" s="10">
        <f t="shared" ref="L1091" si="1751">SUM(L1078:L1090)</f>
        <v>0</v>
      </c>
      <c r="M1091" s="10">
        <f t="shared" ref="M1091" si="1752">SUM(M1078:M1090)</f>
        <v>0</v>
      </c>
      <c r="N1091" s="10">
        <f t="shared" ref="N1091" si="1753">SUM(N1078:N1090)</f>
        <v>0</v>
      </c>
      <c r="O1091" s="10">
        <f t="shared" ref="O1091" si="1754">SUM(O1078:O1090)</f>
        <v>0</v>
      </c>
      <c r="P1091" s="10">
        <f t="shared" ref="P1091" si="1755">SUM(P1078:P1090)</f>
        <v>0</v>
      </c>
      <c r="Q1091" s="10">
        <f t="shared" ref="Q1091" si="1756">SUM(Q1078:Q1090)</f>
        <v>0</v>
      </c>
      <c r="R1091" s="10">
        <f t="shared" ref="R1091" si="1757">SUM(R1078:R1090)</f>
        <v>0</v>
      </c>
      <c r="S1091" s="10">
        <f t="shared" ref="S1091" si="1758">SUM(S1078:S1090)</f>
        <v>0</v>
      </c>
      <c r="T1091" s="10">
        <f t="shared" ref="T1091" si="1759">SUM(H1091:S1091)</f>
        <v>0</v>
      </c>
      <c r="U1091" s="5"/>
      <c r="V1091" s="327" t="s">
        <v>168</v>
      </c>
      <c r="X1091" s="314"/>
      <c r="Y1091" s="1"/>
      <c r="Z1091" s="1"/>
      <c r="AA1091" s="1"/>
      <c r="AB1091" s="1"/>
      <c r="AC1091" s="1"/>
      <c r="AD1091" s="1"/>
      <c r="AE1091" s="1"/>
      <c r="AF1091" s="1"/>
      <c r="AG1091" s="1"/>
      <c r="AH1091" s="1"/>
      <c r="AI1091" s="1"/>
      <c r="AJ1091" s="1"/>
      <c r="AK1091" s="1"/>
      <c r="AL1091" s="1"/>
      <c r="AM1091" s="1"/>
    </row>
    <row r="1092" spans="2:39" x14ac:dyDescent="0.25">
      <c r="B1092" s="29"/>
      <c r="G1092" s="106" t="s">
        <v>112</v>
      </c>
      <c r="H1092" s="10">
        <f>H1091*$P$13</f>
        <v>0</v>
      </c>
      <c r="I1092" s="10">
        <f t="shared" ref="I1092" si="1760">I1091*$P$13</f>
        <v>0</v>
      </c>
      <c r="J1092" s="10">
        <f t="shared" ref="J1092" si="1761">J1091*$P$13</f>
        <v>0</v>
      </c>
      <c r="K1092" s="10">
        <f t="shared" ref="K1092" si="1762">K1091*$P$13</f>
        <v>0</v>
      </c>
      <c r="L1092" s="10">
        <f t="shared" ref="L1092" si="1763">L1091*$P$13</f>
        <v>0</v>
      </c>
      <c r="M1092" s="10">
        <f t="shared" ref="M1092" si="1764">M1091*$P$13</f>
        <v>0</v>
      </c>
      <c r="N1092" s="10">
        <f t="shared" ref="N1092" si="1765">N1091*$P$13</f>
        <v>0</v>
      </c>
      <c r="O1092" s="10">
        <f t="shared" ref="O1092" si="1766">O1091*$P$13</f>
        <v>0</v>
      </c>
      <c r="P1092" s="10">
        <f t="shared" ref="P1092" si="1767">P1091*$P$13</f>
        <v>0</v>
      </c>
      <c r="Q1092" s="10">
        <f t="shared" ref="Q1092" si="1768">Q1091*$P$13</f>
        <v>0</v>
      </c>
      <c r="R1092" s="10">
        <f t="shared" ref="R1092" si="1769">R1091*$P$13</f>
        <v>0</v>
      </c>
      <c r="S1092" s="10">
        <f t="shared" ref="S1092" si="1770">S1091*$P$13</f>
        <v>0</v>
      </c>
      <c r="T1092" s="10">
        <f>SUM(H1092:S1092)</f>
        <v>0</v>
      </c>
      <c r="U1092" s="5"/>
      <c r="V1092" s="21">
        <f>'C Staff Rates &amp; Roles'!$L$18</f>
        <v>1800</v>
      </c>
      <c r="X1092" s="314"/>
      <c r="Y1092" s="1"/>
      <c r="Z1092" s="1"/>
      <c r="AA1092" s="1"/>
      <c r="AB1092" s="1"/>
      <c r="AC1092" s="1"/>
      <c r="AD1092" s="1"/>
      <c r="AE1092" s="1"/>
      <c r="AF1092" s="1"/>
      <c r="AG1092" s="1"/>
      <c r="AH1092" s="1"/>
      <c r="AI1092" s="1"/>
      <c r="AJ1092" s="1"/>
      <c r="AK1092" s="1"/>
      <c r="AL1092" s="1"/>
      <c r="AM1092" s="1"/>
    </row>
    <row r="1093" spans="2:39" x14ac:dyDescent="0.25">
      <c r="B1093" s="29"/>
      <c r="G1093" s="100" t="s">
        <v>111</v>
      </c>
      <c r="H1093" s="10">
        <f>H1091*$Q$13</f>
        <v>0</v>
      </c>
      <c r="I1093" s="10">
        <f t="shared" ref="I1093:S1093" si="1771">I1091*$Q$13</f>
        <v>0</v>
      </c>
      <c r="J1093" s="10">
        <f t="shared" si="1771"/>
        <v>0</v>
      </c>
      <c r="K1093" s="10">
        <f t="shared" si="1771"/>
        <v>0</v>
      </c>
      <c r="L1093" s="10">
        <f t="shared" si="1771"/>
        <v>0</v>
      </c>
      <c r="M1093" s="10">
        <f t="shared" si="1771"/>
        <v>0</v>
      </c>
      <c r="N1093" s="10">
        <f t="shared" si="1771"/>
        <v>0</v>
      </c>
      <c r="O1093" s="10">
        <f t="shared" si="1771"/>
        <v>0</v>
      </c>
      <c r="P1093" s="10">
        <f t="shared" si="1771"/>
        <v>0</v>
      </c>
      <c r="Q1093" s="10">
        <f t="shared" si="1771"/>
        <v>0</v>
      </c>
      <c r="R1093" s="10">
        <f t="shared" si="1771"/>
        <v>0</v>
      </c>
      <c r="S1093" s="10">
        <f t="shared" si="1771"/>
        <v>0</v>
      </c>
      <c r="T1093" s="10">
        <f>SUM(H1093:S1093)</f>
        <v>0</v>
      </c>
      <c r="U1093" s="5"/>
      <c r="X1093" s="314"/>
      <c r="Y1093" s="1"/>
      <c r="Z1093" s="1"/>
      <c r="AA1093" s="1"/>
      <c r="AB1093" s="1"/>
      <c r="AC1093" s="1"/>
      <c r="AD1093" s="1"/>
      <c r="AE1093" s="1"/>
      <c r="AF1093" s="1"/>
      <c r="AG1093" s="1"/>
      <c r="AH1093" s="1"/>
      <c r="AI1093" s="1"/>
      <c r="AJ1093" s="1"/>
      <c r="AK1093" s="1"/>
      <c r="AL1093" s="1"/>
      <c r="AM1093" s="1"/>
    </row>
    <row r="1094" spans="2:39" x14ac:dyDescent="0.25">
      <c r="B1094" s="29"/>
      <c r="G1094" s="100" t="s">
        <v>122</v>
      </c>
      <c r="H1094" s="10">
        <f>SUM(H1091:H1093)</f>
        <v>0</v>
      </c>
      <c r="I1094" s="10">
        <f t="shared" ref="I1094" si="1772">SUM(I1091:I1093)</f>
        <v>0</v>
      </c>
      <c r="J1094" s="10">
        <f t="shared" ref="J1094" si="1773">SUM(J1091:J1093)</f>
        <v>0</v>
      </c>
      <c r="K1094" s="10">
        <f t="shared" ref="K1094" si="1774">SUM(K1091:K1093)</f>
        <v>0</v>
      </c>
      <c r="L1094" s="10">
        <f t="shared" ref="L1094" si="1775">SUM(L1091:L1093)</f>
        <v>0</v>
      </c>
      <c r="M1094" s="10">
        <f t="shared" ref="M1094" si="1776">SUM(M1091:M1093)</f>
        <v>0</v>
      </c>
      <c r="N1094" s="10">
        <f t="shared" ref="N1094" si="1777">SUM(N1091:N1093)</f>
        <v>0</v>
      </c>
      <c r="O1094" s="10">
        <f t="shared" ref="O1094" si="1778">SUM(O1091:O1093)</f>
        <v>0</v>
      </c>
      <c r="P1094" s="10">
        <f t="shared" ref="P1094" si="1779">SUM(P1091:P1093)</f>
        <v>0</v>
      </c>
      <c r="Q1094" s="10">
        <f t="shared" ref="Q1094" si="1780">SUM(Q1091:Q1093)</f>
        <v>0</v>
      </c>
      <c r="R1094" s="10">
        <f t="shared" ref="R1094" si="1781">SUM(R1091:R1093)</f>
        <v>0</v>
      </c>
      <c r="S1094" s="10">
        <f t="shared" ref="S1094" si="1782">SUM(S1091:S1093)</f>
        <v>0</v>
      </c>
      <c r="T1094" s="104">
        <f>SUM(T1091:T1093)</f>
        <v>0</v>
      </c>
      <c r="U1094" s="105"/>
      <c r="V1094" s="141">
        <f>T1094/V1092</f>
        <v>0</v>
      </c>
      <c r="X1094" s="314"/>
      <c r="Y1094" s="1"/>
      <c r="Z1094" s="1"/>
      <c r="AA1094" s="1"/>
      <c r="AB1094" s="1"/>
      <c r="AC1094" s="1"/>
      <c r="AD1094" s="1"/>
      <c r="AE1094" s="1"/>
      <c r="AF1094" s="1"/>
      <c r="AG1094" s="1"/>
      <c r="AH1094" s="1"/>
      <c r="AI1094" s="1"/>
      <c r="AJ1094" s="1"/>
      <c r="AK1094" s="1"/>
      <c r="AL1094" s="1"/>
      <c r="AM1094" s="1"/>
    </row>
    <row r="1095" spans="2:39" ht="15.75" thickBot="1" x14ac:dyDescent="0.3">
      <c r="B1095" s="29"/>
      <c r="X1095" s="314"/>
      <c r="Y1095" s="1"/>
      <c r="Z1095" s="1"/>
      <c r="AA1095" s="1"/>
      <c r="AB1095" s="1"/>
      <c r="AC1095" s="1"/>
      <c r="AD1095" s="1"/>
      <c r="AE1095" s="1"/>
      <c r="AF1095" s="1"/>
      <c r="AG1095" s="1"/>
      <c r="AH1095" s="1"/>
      <c r="AI1095" s="1"/>
      <c r="AJ1095" s="1"/>
      <c r="AK1095" s="1"/>
      <c r="AL1095" s="1"/>
      <c r="AM1095" s="1"/>
    </row>
    <row r="1096" spans="2:39" ht="15.75" x14ac:dyDescent="0.25">
      <c r="B1096" s="29"/>
      <c r="C1096" s="34"/>
      <c r="D1096" s="27"/>
      <c r="E1096" s="110" t="str">
        <f>G923</f>
        <v>Year 8</v>
      </c>
      <c r="F1096" s="27"/>
      <c r="G1096" s="27"/>
      <c r="H1096" s="27"/>
      <c r="I1096" s="27"/>
      <c r="J1096" s="27"/>
      <c r="K1096" s="27"/>
      <c r="L1096" s="27"/>
      <c r="M1096" s="27"/>
      <c r="N1096" s="27"/>
      <c r="O1096" s="27"/>
      <c r="P1096" s="27"/>
      <c r="Q1096" s="27"/>
      <c r="R1096" s="27"/>
      <c r="S1096" s="27"/>
      <c r="T1096" s="27"/>
      <c r="U1096" s="27"/>
      <c r="V1096" s="28"/>
      <c r="X1096" s="314"/>
      <c r="Y1096" s="1"/>
      <c r="Z1096" s="1"/>
      <c r="AA1096" s="1"/>
      <c r="AB1096" s="1"/>
      <c r="AC1096" s="1"/>
      <c r="AD1096" s="1"/>
      <c r="AE1096" s="1"/>
      <c r="AF1096" s="1"/>
      <c r="AG1096" s="1"/>
      <c r="AH1096" s="1"/>
      <c r="AI1096" s="1"/>
      <c r="AJ1096" s="1"/>
      <c r="AK1096" s="1"/>
      <c r="AL1096" s="1"/>
      <c r="AM1096" s="1"/>
    </row>
    <row r="1097" spans="2:39" x14ac:dyDescent="0.25">
      <c r="B1097" s="29"/>
      <c r="C1097" s="29"/>
      <c r="E1097" s="95" t="s">
        <v>3</v>
      </c>
      <c r="G1097" s="7"/>
      <c r="I1097" s="120"/>
      <c r="J1097" s="7"/>
      <c r="K1097" s="94"/>
      <c r="M1097" s="94"/>
      <c r="N1097" s="94"/>
      <c r="O1097" s="94"/>
      <c r="P1097" s="94"/>
      <c r="Q1097" s="94"/>
      <c r="R1097" s="94"/>
      <c r="S1097" s="94"/>
      <c r="V1097" s="30"/>
      <c r="X1097" s="314"/>
      <c r="Y1097" s="1"/>
      <c r="Z1097" s="1"/>
      <c r="AA1097" s="1"/>
      <c r="AB1097" s="1"/>
      <c r="AC1097" s="1"/>
      <c r="AD1097" s="1"/>
      <c r="AE1097" s="1"/>
      <c r="AF1097" s="1"/>
      <c r="AG1097" s="1"/>
      <c r="AH1097" s="1"/>
      <c r="AI1097" s="1"/>
      <c r="AJ1097" s="1"/>
      <c r="AK1097" s="1"/>
      <c r="AL1097" s="1"/>
      <c r="AM1097" s="1"/>
    </row>
    <row r="1098" spans="2:39" x14ac:dyDescent="0.25">
      <c r="B1098" s="29"/>
      <c r="C1098" s="29"/>
      <c r="G1098" s="100" t="s">
        <v>124</v>
      </c>
      <c r="H1098" s="100" t="s">
        <v>91</v>
      </c>
      <c r="I1098" s="100" t="s">
        <v>92</v>
      </c>
      <c r="J1098" s="100" t="s">
        <v>93</v>
      </c>
      <c r="K1098" s="100" t="s">
        <v>94</v>
      </c>
      <c r="L1098" s="100" t="s">
        <v>83</v>
      </c>
      <c r="M1098" s="100" t="s">
        <v>84</v>
      </c>
      <c r="N1098" s="100" t="s">
        <v>85</v>
      </c>
      <c r="O1098" s="100" t="s">
        <v>86</v>
      </c>
      <c r="P1098" s="100" t="s">
        <v>87</v>
      </c>
      <c r="Q1098" s="100" t="s">
        <v>88</v>
      </c>
      <c r="R1098" s="100" t="s">
        <v>89</v>
      </c>
      <c r="S1098" s="100" t="s">
        <v>90</v>
      </c>
      <c r="T1098" s="100" t="s">
        <v>3</v>
      </c>
      <c r="U1098" s="21"/>
      <c r="V1098" s="30"/>
      <c r="X1098" s="314"/>
      <c r="Y1098" s="1"/>
      <c r="Z1098" s="1"/>
      <c r="AA1098" s="1"/>
      <c r="AB1098" s="1"/>
      <c r="AC1098" s="1"/>
      <c r="AD1098" s="1"/>
      <c r="AE1098" s="1"/>
      <c r="AF1098" s="1"/>
      <c r="AG1098" s="1"/>
      <c r="AH1098" s="1"/>
      <c r="AI1098" s="1"/>
      <c r="AJ1098" s="1"/>
      <c r="AK1098" s="1"/>
      <c r="AL1098" s="1"/>
      <c r="AM1098" s="1"/>
    </row>
    <row r="1099" spans="2:39" x14ac:dyDescent="0.25">
      <c r="B1099" s="29"/>
      <c r="C1099" s="29"/>
      <c r="G1099" s="100" t="s">
        <v>39</v>
      </c>
      <c r="H1099" s="10">
        <f>H954</f>
        <v>0</v>
      </c>
      <c r="I1099" s="10">
        <f t="shared" ref="I1099:S1099" si="1783">I954</f>
        <v>0</v>
      </c>
      <c r="J1099" s="10">
        <f t="shared" si="1783"/>
        <v>0</v>
      </c>
      <c r="K1099" s="10">
        <f t="shared" si="1783"/>
        <v>0</v>
      </c>
      <c r="L1099" s="10">
        <f t="shared" si="1783"/>
        <v>0</v>
      </c>
      <c r="M1099" s="10">
        <f t="shared" si="1783"/>
        <v>0</v>
      </c>
      <c r="N1099" s="10">
        <f t="shared" si="1783"/>
        <v>0</v>
      </c>
      <c r="O1099" s="10">
        <f t="shared" si="1783"/>
        <v>0</v>
      </c>
      <c r="P1099" s="10">
        <f t="shared" si="1783"/>
        <v>0</v>
      </c>
      <c r="Q1099" s="10">
        <f t="shared" si="1783"/>
        <v>0</v>
      </c>
      <c r="R1099" s="10">
        <f t="shared" si="1783"/>
        <v>0</v>
      </c>
      <c r="S1099" s="10">
        <f t="shared" si="1783"/>
        <v>0</v>
      </c>
      <c r="T1099" s="10">
        <f t="shared" ref="T1099:T1106" si="1784">SUM(H1099:S1099)</f>
        <v>0</v>
      </c>
      <c r="U1099" s="5"/>
      <c r="V1099" s="30"/>
      <c r="X1099" s="314"/>
      <c r="Y1099" s="1"/>
      <c r="Z1099" s="1"/>
      <c r="AA1099" s="1"/>
      <c r="AB1099" s="1"/>
      <c r="AC1099" s="1"/>
      <c r="AD1099" s="1"/>
      <c r="AE1099" s="1"/>
      <c r="AF1099" s="1"/>
      <c r="AG1099" s="1"/>
      <c r="AH1099" s="1"/>
      <c r="AI1099" s="1"/>
      <c r="AJ1099" s="1"/>
      <c r="AK1099" s="1"/>
      <c r="AL1099" s="1"/>
      <c r="AM1099" s="1"/>
    </row>
    <row r="1100" spans="2:39" x14ac:dyDescent="0.25">
      <c r="B1100" s="29"/>
      <c r="C1100" s="29"/>
      <c r="G1100" s="100" t="s">
        <v>40</v>
      </c>
      <c r="H1100" s="10">
        <f>H974</f>
        <v>0</v>
      </c>
      <c r="I1100" s="10">
        <f t="shared" ref="I1100:S1100" si="1785">I974</f>
        <v>0</v>
      </c>
      <c r="J1100" s="10">
        <f t="shared" si="1785"/>
        <v>0</v>
      </c>
      <c r="K1100" s="10">
        <f t="shared" si="1785"/>
        <v>0</v>
      </c>
      <c r="L1100" s="10">
        <f t="shared" si="1785"/>
        <v>0</v>
      </c>
      <c r="M1100" s="10">
        <f t="shared" si="1785"/>
        <v>0</v>
      </c>
      <c r="N1100" s="10">
        <f t="shared" si="1785"/>
        <v>0</v>
      </c>
      <c r="O1100" s="10">
        <f t="shared" si="1785"/>
        <v>0</v>
      </c>
      <c r="P1100" s="10">
        <f t="shared" si="1785"/>
        <v>0</v>
      </c>
      <c r="Q1100" s="10">
        <f t="shared" si="1785"/>
        <v>0</v>
      </c>
      <c r="R1100" s="10">
        <f t="shared" si="1785"/>
        <v>0</v>
      </c>
      <c r="S1100" s="10">
        <f t="shared" si="1785"/>
        <v>0</v>
      </c>
      <c r="T1100" s="10">
        <f t="shared" si="1784"/>
        <v>0</v>
      </c>
      <c r="U1100" s="5"/>
      <c r="V1100" s="30"/>
      <c r="X1100" s="314"/>
      <c r="Y1100" s="1"/>
      <c r="Z1100" s="1"/>
      <c r="AA1100" s="1"/>
      <c r="AB1100" s="1"/>
      <c r="AC1100" s="1"/>
      <c r="AD1100" s="1"/>
      <c r="AE1100" s="1"/>
      <c r="AF1100" s="1"/>
      <c r="AG1100" s="1"/>
      <c r="AH1100" s="1"/>
      <c r="AI1100" s="1"/>
      <c r="AJ1100" s="1"/>
      <c r="AK1100" s="1"/>
      <c r="AL1100" s="1"/>
      <c r="AM1100" s="1"/>
    </row>
    <row r="1101" spans="2:39" x14ac:dyDescent="0.25">
      <c r="B1101" s="29"/>
      <c r="C1101" s="29"/>
      <c r="G1101" s="100" t="s">
        <v>44</v>
      </c>
      <c r="H1101" s="10">
        <f>H994</f>
        <v>0</v>
      </c>
      <c r="I1101" s="10">
        <f t="shared" ref="I1101:S1101" si="1786">I994</f>
        <v>0</v>
      </c>
      <c r="J1101" s="10">
        <f t="shared" si="1786"/>
        <v>0</v>
      </c>
      <c r="K1101" s="10">
        <f t="shared" si="1786"/>
        <v>0</v>
      </c>
      <c r="L1101" s="10">
        <f t="shared" si="1786"/>
        <v>0</v>
      </c>
      <c r="M1101" s="10">
        <f t="shared" si="1786"/>
        <v>0</v>
      </c>
      <c r="N1101" s="10">
        <f t="shared" si="1786"/>
        <v>0</v>
      </c>
      <c r="O1101" s="10">
        <f t="shared" si="1786"/>
        <v>0</v>
      </c>
      <c r="P1101" s="10">
        <f t="shared" si="1786"/>
        <v>0</v>
      </c>
      <c r="Q1101" s="10">
        <f t="shared" si="1786"/>
        <v>0</v>
      </c>
      <c r="R1101" s="10">
        <f t="shared" si="1786"/>
        <v>0</v>
      </c>
      <c r="S1101" s="10">
        <f t="shared" si="1786"/>
        <v>0</v>
      </c>
      <c r="T1101" s="10">
        <f t="shared" si="1784"/>
        <v>0</v>
      </c>
      <c r="U1101" s="5"/>
      <c r="V1101" s="30"/>
      <c r="X1101" s="314"/>
      <c r="Y1101" s="1"/>
      <c r="Z1101" s="1"/>
      <c r="AA1101" s="1"/>
      <c r="AB1101" s="1"/>
      <c r="AC1101" s="1"/>
      <c r="AD1101" s="1"/>
      <c r="AE1101" s="1"/>
      <c r="AF1101" s="1"/>
      <c r="AG1101" s="1"/>
      <c r="AH1101" s="1"/>
      <c r="AI1101" s="1"/>
      <c r="AJ1101" s="1"/>
      <c r="AK1101" s="1"/>
      <c r="AL1101" s="1"/>
      <c r="AM1101" s="1"/>
    </row>
    <row r="1102" spans="2:39" x14ac:dyDescent="0.25">
      <c r="B1102" s="29"/>
      <c r="C1102" s="29"/>
      <c r="G1102" s="100" t="s">
        <v>45</v>
      </c>
      <c r="H1102" s="10">
        <f>H1014</f>
        <v>0</v>
      </c>
      <c r="I1102" s="10">
        <f t="shared" ref="I1102:S1102" si="1787">I1014</f>
        <v>0</v>
      </c>
      <c r="J1102" s="10">
        <f t="shared" si="1787"/>
        <v>0</v>
      </c>
      <c r="K1102" s="10">
        <f t="shared" si="1787"/>
        <v>0</v>
      </c>
      <c r="L1102" s="10">
        <f t="shared" si="1787"/>
        <v>0</v>
      </c>
      <c r="M1102" s="10">
        <f t="shared" si="1787"/>
        <v>0</v>
      </c>
      <c r="N1102" s="10">
        <f t="shared" si="1787"/>
        <v>0</v>
      </c>
      <c r="O1102" s="10">
        <f t="shared" si="1787"/>
        <v>0</v>
      </c>
      <c r="P1102" s="10">
        <f t="shared" si="1787"/>
        <v>0</v>
      </c>
      <c r="Q1102" s="10">
        <f t="shared" si="1787"/>
        <v>0</v>
      </c>
      <c r="R1102" s="10">
        <f t="shared" si="1787"/>
        <v>0</v>
      </c>
      <c r="S1102" s="10">
        <f t="shared" si="1787"/>
        <v>0</v>
      </c>
      <c r="T1102" s="10">
        <f t="shared" si="1784"/>
        <v>0</v>
      </c>
      <c r="U1102" s="5"/>
      <c r="V1102" s="30"/>
      <c r="X1102" s="314"/>
      <c r="Y1102" s="1"/>
      <c r="Z1102" s="1"/>
      <c r="AA1102" s="1"/>
      <c r="AB1102" s="1"/>
      <c r="AC1102" s="1"/>
      <c r="AD1102" s="1"/>
      <c r="AE1102" s="1"/>
      <c r="AF1102" s="1"/>
      <c r="AG1102" s="1"/>
      <c r="AH1102" s="1"/>
      <c r="AI1102" s="1"/>
      <c r="AJ1102" s="1"/>
      <c r="AK1102" s="1"/>
      <c r="AL1102" s="1"/>
      <c r="AM1102" s="1"/>
    </row>
    <row r="1103" spans="2:39" x14ac:dyDescent="0.25">
      <c r="B1103" s="29"/>
      <c r="C1103" s="29"/>
      <c r="G1103" s="100" t="s">
        <v>46</v>
      </c>
      <c r="H1103" s="10">
        <f>H1034</f>
        <v>0</v>
      </c>
      <c r="I1103" s="10">
        <f t="shared" ref="I1103:S1103" si="1788">I1034</f>
        <v>0</v>
      </c>
      <c r="J1103" s="10">
        <f t="shared" si="1788"/>
        <v>0</v>
      </c>
      <c r="K1103" s="10">
        <f t="shared" si="1788"/>
        <v>0</v>
      </c>
      <c r="L1103" s="10">
        <f t="shared" si="1788"/>
        <v>0</v>
      </c>
      <c r="M1103" s="10">
        <f t="shared" si="1788"/>
        <v>0</v>
      </c>
      <c r="N1103" s="10">
        <f t="shared" si="1788"/>
        <v>0</v>
      </c>
      <c r="O1103" s="10">
        <f t="shared" si="1788"/>
        <v>0</v>
      </c>
      <c r="P1103" s="10">
        <f t="shared" si="1788"/>
        <v>0</v>
      </c>
      <c r="Q1103" s="10">
        <f t="shared" si="1788"/>
        <v>0</v>
      </c>
      <c r="R1103" s="10">
        <f t="shared" si="1788"/>
        <v>0</v>
      </c>
      <c r="S1103" s="10">
        <f t="shared" si="1788"/>
        <v>0</v>
      </c>
      <c r="T1103" s="10">
        <f t="shared" si="1784"/>
        <v>0</v>
      </c>
      <c r="U1103" s="5"/>
      <c r="V1103" s="30"/>
      <c r="X1103" s="314"/>
      <c r="Y1103" s="1"/>
      <c r="Z1103" s="1"/>
      <c r="AA1103" s="1"/>
      <c r="AB1103" s="1"/>
      <c r="AC1103" s="1"/>
      <c r="AD1103" s="1"/>
      <c r="AE1103" s="1"/>
      <c r="AF1103" s="1"/>
      <c r="AG1103" s="1"/>
      <c r="AH1103" s="1"/>
      <c r="AI1103" s="1"/>
      <c r="AJ1103" s="1"/>
      <c r="AK1103" s="1"/>
      <c r="AL1103" s="1"/>
      <c r="AM1103" s="1"/>
    </row>
    <row r="1104" spans="2:39" x14ac:dyDescent="0.25">
      <c r="B1104" s="29"/>
      <c r="C1104" s="29"/>
      <c r="G1104" s="100" t="s">
        <v>47</v>
      </c>
      <c r="H1104" s="10">
        <f>H1054</f>
        <v>0</v>
      </c>
      <c r="I1104" s="10">
        <f t="shared" ref="I1104:S1104" si="1789">I1054</f>
        <v>0</v>
      </c>
      <c r="J1104" s="10">
        <f t="shared" si="1789"/>
        <v>0</v>
      </c>
      <c r="K1104" s="10">
        <f t="shared" si="1789"/>
        <v>0</v>
      </c>
      <c r="L1104" s="10">
        <f t="shared" si="1789"/>
        <v>0</v>
      </c>
      <c r="M1104" s="10">
        <f t="shared" si="1789"/>
        <v>0</v>
      </c>
      <c r="N1104" s="10">
        <f t="shared" si="1789"/>
        <v>0</v>
      </c>
      <c r="O1104" s="10">
        <f t="shared" si="1789"/>
        <v>0</v>
      </c>
      <c r="P1104" s="10">
        <f t="shared" si="1789"/>
        <v>0</v>
      </c>
      <c r="Q1104" s="10">
        <f t="shared" si="1789"/>
        <v>0</v>
      </c>
      <c r="R1104" s="10">
        <f t="shared" si="1789"/>
        <v>0</v>
      </c>
      <c r="S1104" s="10">
        <f t="shared" si="1789"/>
        <v>0</v>
      </c>
      <c r="T1104" s="10">
        <f t="shared" si="1784"/>
        <v>0</v>
      </c>
      <c r="U1104" s="5"/>
      <c r="V1104" s="30"/>
      <c r="X1104" s="314"/>
      <c r="Y1104" s="1"/>
      <c r="Z1104" s="1"/>
      <c r="AA1104" s="1"/>
      <c r="AB1104" s="1"/>
      <c r="AC1104" s="1"/>
      <c r="AD1104" s="1"/>
      <c r="AE1104" s="1"/>
      <c r="AF1104" s="1"/>
      <c r="AG1104" s="1"/>
      <c r="AH1104" s="1"/>
      <c r="AI1104" s="1"/>
      <c r="AJ1104" s="1"/>
      <c r="AK1104" s="1"/>
      <c r="AL1104" s="1"/>
      <c r="AM1104" s="1"/>
    </row>
    <row r="1105" spans="2:39" x14ac:dyDescent="0.25">
      <c r="B1105" s="29"/>
      <c r="C1105" s="29"/>
      <c r="G1105" s="100" t="s">
        <v>48</v>
      </c>
      <c r="H1105" s="10">
        <f>H1074</f>
        <v>0</v>
      </c>
      <c r="I1105" s="10">
        <f t="shared" ref="I1105:S1105" si="1790">I1074</f>
        <v>0</v>
      </c>
      <c r="J1105" s="10">
        <f t="shared" si="1790"/>
        <v>0</v>
      </c>
      <c r="K1105" s="10">
        <f t="shared" si="1790"/>
        <v>0</v>
      </c>
      <c r="L1105" s="10">
        <f t="shared" si="1790"/>
        <v>0</v>
      </c>
      <c r="M1105" s="10">
        <f t="shared" si="1790"/>
        <v>0</v>
      </c>
      <c r="N1105" s="10">
        <f t="shared" si="1790"/>
        <v>0</v>
      </c>
      <c r="O1105" s="10">
        <f t="shared" si="1790"/>
        <v>0</v>
      </c>
      <c r="P1105" s="10">
        <f t="shared" si="1790"/>
        <v>0</v>
      </c>
      <c r="Q1105" s="10">
        <f t="shared" si="1790"/>
        <v>0</v>
      </c>
      <c r="R1105" s="10">
        <f t="shared" si="1790"/>
        <v>0</v>
      </c>
      <c r="S1105" s="10">
        <f t="shared" si="1790"/>
        <v>0</v>
      </c>
      <c r="T1105" s="10">
        <f t="shared" si="1784"/>
        <v>0</v>
      </c>
      <c r="U1105" s="5"/>
      <c r="V1105" s="30"/>
      <c r="X1105" s="314"/>
      <c r="Y1105" s="1"/>
      <c r="Z1105" s="1"/>
      <c r="AA1105" s="1"/>
      <c r="AB1105" s="1"/>
      <c r="AC1105" s="1"/>
      <c r="AD1105" s="1"/>
      <c r="AE1105" s="1"/>
      <c r="AF1105" s="1"/>
      <c r="AG1105" s="1"/>
      <c r="AH1105" s="1"/>
      <c r="AI1105" s="1"/>
      <c r="AJ1105" s="1"/>
      <c r="AK1105" s="1"/>
      <c r="AL1105" s="1"/>
      <c r="AM1105" s="1"/>
    </row>
    <row r="1106" spans="2:39" x14ac:dyDescent="0.25">
      <c r="B1106" s="29"/>
      <c r="C1106" s="29"/>
      <c r="G1106" s="100" t="s">
        <v>49</v>
      </c>
      <c r="H1106" s="10">
        <f>H1094</f>
        <v>0</v>
      </c>
      <c r="I1106" s="10">
        <f t="shared" ref="I1106:S1106" si="1791">I1094</f>
        <v>0</v>
      </c>
      <c r="J1106" s="10">
        <f t="shared" si="1791"/>
        <v>0</v>
      </c>
      <c r="K1106" s="10">
        <f t="shared" si="1791"/>
        <v>0</v>
      </c>
      <c r="L1106" s="10">
        <f t="shared" si="1791"/>
        <v>0</v>
      </c>
      <c r="M1106" s="10">
        <f t="shared" si="1791"/>
        <v>0</v>
      </c>
      <c r="N1106" s="10">
        <f t="shared" si="1791"/>
        <v>0</v>
      </c>
      <c r="O1106" s="10">
        <f t="shared" si="1791"/>
        <v>0</v>
      </c>
      <c r="P1106" s="10">
        <f t="shared" si="1791"/>
        <v>0</v>
      </c>
      <c r="Q1106" s="10">
        <f t="shared" si="1791"/>
        <v>0</v>
      </c>
      <c r="R1106" s="10">
        <f t="shared" si="1791"/>
        <v>0</v>
      </c>
      <c r="S1106" s="10">
        <f t="shared" si="1791"/>
        <v>0</v>
      </c>
      <c r="T1106" s="10">
        <f t="shared" si="1784"/>
        <v>0</v>
      </c>
      <c r="U1106" s="5"/>
      <c r="V1106" s="30"/>
      <c r="X1106" s="314"/>
      <c r="Y1106" s="1"/>
      <c r="Z1106" s="1"/>
      <c r="AA1106" s="1"/>
      <c r="AB1106" s="1"/>
      <c r="AC1106" s="1"/>
      <c r="AD1106" s="1"/>
      <c r="AE1106" s="1"/>
      <c r="AF1106" s="1"/>
      <c r="AG1106" s="1"/>
      <c r="AH1106" s="1"/>
      <c r="AI1106" s="1"/>
      <c r="AJ1106" s="1"/>
      <c r="AK1106" s="1"/>
      <c r="AL1106" s="1"/>
      <c r="AM1106" s="1"/>
    </row>
    <row r="1107" spans="2:39" x14ac:dyDescent="0.25">
      <c r="B1107" s="29"/>
      <c r="C1107" s="29"/>
      <c r="H1107" s="5"/>
      <c r="I1107" s="5"/>
      <c r="J1107" s="5"/>
      <c r="K1107" s="5"/>
      <c r="L1107" s="5"/>
      <c r="M1107" s="5"/>
      <c r="N1107" s="5"/>
      <c r="O1107" s="5"/>
      <c r="P1107" s="5"/>
      <c r="Q1107" s="5"/>
      <c r="R1107" s="5"/>
      <c r="S1107" s="5"/>
      <c r="T1107" s="5"/>
      <c r="U1107" s="5"/>
      <c r="V1107" s="142" t="s">
        <v>167</v>
      </c>
      <c r="X1107" s="314"/>
      <c r="Y1107" s="1"/>
      <c r="Z1107" s="1"/>
      <c r="AA1107" s="1"/>
      <c r="AB1107" s="1"/>
      <c r="AC1107" s="1"/>
      <c r="AD1107" s="1"/>
      <c r="AE1107" s="1"/>
      <c r="AF1107" s="1"/>
      <c r="AG1107" s="1"/>
      <c r="AH1107" s="1"/>
      <c r="AI1107" s="1"/>
      <c r="AJ1107" s="1"/>
      <c r="AK1107" s="1"/>
      <c r="AL1107" s="1"/>
      <c r="AM1107" s="1"/>
    </row>
    <row r="1108" spans="2:39" x14ac:dyDescent="0.25">
      <c r="B1108" s="29"/>
      <c r="C1108" s="29"/>
      <c r="G1108" s="100" t="s">
        <v>105</v>
      </c>
      <c r="H1108" s="10">
        <f>SUM(H951+H971+H991+H1011+H1031+H1051+H1071+H1091)</f>
        <v>0</v>
      </c>
      <c r="I1108" s="10">
        <f t="shared" ref="I1108:S1108" si="1792">SUM(I951+I971+I991+I1011+I1031+I1051+I1071+I1091)</f>
        <v>0</v>
      </c>
      <c r="J1108" s="10">
        <f t="shared" si="1792"/>
        <v>0</v>
      </c>
      <c r="K1108" s="10">
        <f t="shared" si="1792"/>
        <v>0</v>
      </c>
      <c r="L1108" s="10">
        <f t="shared" si="1792"/>
        <v>0</v>
      </c>
      <c r="M1108" s="10">
        <f t="shared" si="1792"/>
        <v>0</v>
      </c>
      <c r="N1108" s="10">
        <f t="shared" si="1792"/>
        <v>0</v>
      </c>
      <c r="O1108" s="10">
        <f t="shared" si="1792"/>
        <v>0</v>
      </c>
      <c r="P1108" s="10">
        <f t="shared" si="1792"/>
        <v>0</v>
      </c>
      <c r="Q1108" s="10">
        <f t="shared" si="1792"/>
        <v>0</v>
      </c>
      <c r="R1108" s="10">
        <f t="shared" si="1792"/>
        <v>0</v>
      </c>
      <c r="S1108" s="10">
        <f t="shared" si="1792"/>
        <v>0</v>
      </c>
      <c r="T1108" s="10">
        <f t="shared" ref="T1108" si="1793">SUM(H1108:S1108)</f>
        <v>0</v>
      </c>
      <c r="U1108" s="5"/>
      <c r="V1108" s="143" t="s">
        <v>168</v>
      </c>
      <c r="X1108" s="314"/>
      <c r="Y1108" s="1"/>
      <c r="Z1108" s="1"/>
      <c r="AA1108" s="1"/>
      <c r="AB1108" s="1"/>
      <c r="AC1108" s="1"/>
      <c r="AD1108" s="1"/>
      <c r="AE1108" s="1"/>
      <c r="AF1108" s="1"/>
      <c r="AG1108" s="1"/>
      <c r="AH1108" s="1"/>
      <c r="AI1108" s="1"/>
      <c r="AJ1108" s="1"/>
      <c r="AK1108" s="1"/>
      <c r="AL1108" s="1"/>
      <c r="AM1108" s="1"/>
    </row>
    <row r="1109" spans="2:39" x14ac:dyDescent="0.25">
      <c r="B1109" s="29"/>
      <c r="C1109" s="29"/>
      <c r="G1109" s="106" t="s">
        <v>112</v>
      </c>
      <c r="H1109" s="10">
        <f>SUM(H952+H972+H992+H1012+H1032+H1052+H1072+H1092)</f>
        <v>0</v>
      </c>
      <c r="I1109" s="10">
        <f>SUM(I952+I972+I992+I1012+I1032+I1052+I1072+I1092)</f>
        <v>0</v>
      </c>
      <c r="J1109" s="10">
        <f t="shared" ref="J1109:S1109" si="1794">SUM(J952+J972+J992+J1012+J1032+J1052+J1072+J1092)</f>
        <v>0</v>
      </c>
      <c r="K1109" s="10">
        <f t="shared" si="1794"/>
        <v>0</v>
      </c>
      <c r="L1109" s="10">
        <f t="shared" si="1794"/>
        <v>0</v>
      </c>
      <c r="M1109" s="10">
        <f t="shared" si="1794"/>
        <v>0</v>
      </c>
      <c r="N1109" s="10">
        <f t="shared" si="1794"/>
        <v>0</v>
      </c>
      <c r="O1109" s="10">
        <f t="shared" si="1794"/>
        <v>0</v>
      </c>
      <c r="P1109" s="10">
        <f t="shared" si="1794"/>
        <v>0</v>
      </c>
      <c r="Q1109" s="10">
        <f t="shared" si="1794"/>
        <v>0</v>
      </c>
      <c r="R1109" s="10">
        <f t="shared" si="1794"/>
        <v>0</v>
      </c>
      <c r="S1109" s="10">
        <f t="shared" si="1794"/>
        <v>0</v>
      </c>
      <c r="T1109" s="10">
        <f>SUM(H1109:S1109)</f>
        <v>0</v>
      </c>
      <c r="U1109" s="5"/>
      <c r="V1109" s="144">
        <f>'C Staff Rates &amp; Roles'!$L$18*'B Contact Hours'!$G$4</f>
        <v>2700</v>
      </c>
      <c r="X1109" s="314"/>
      <c r="Y1109" s="1"/>
      <c r="Z1109" s="1"/>
      <c r="AA1109" s="1"/>
      <c r="AB1109" s="1"/>
      <c r="AC1109" s="1"/>
      <c r="AD1109" s="1"/>
      <c r="AE1109" s="1"/>
      <c r="AF1109" s="1"/>
      <c r="AG1109" s="1"/>
      <c r="AH1109" s="1"/>
      <c r="AI1109" s="1"/>
      <c r="AJ1109" s="1"/>
      <c r="AK1109" s="1"/>
      <c r="AL1109" s="1"/>
      <c r="AM1109" s="1"/>
    </row>
    <row r="1110" spans="2:39" x14ac:dyDescent="0.25">
      <c r="B1110" s="29"/>
      <c r="C1110" s="29"/>
      <c r="G1110" s="100" t="s">
        <v>111</v>
      </c>
      <c r="H1110" s="10">
        <f>SUM(H953+H973+H993+H1013+H1033+H1053+H1073+H1093)</f>
        <v>0</v>
      </c>
      <c r="I1110" s="10">
        <f t="shared" ref="I1110:S1110" si="1795">SUM(I953+I973+I993+I1013+I1033+I1053+I1073+I1093)</f>
        <v>0</v>
      </c>
      <c r="J1110" s="10">
        <f t="shared" si="1795"/>
        <v>0</v>
      </c>
      <c r="K1110" s="10">
        <f t="shared" si="1795"/>
        <v>0</v>
      </c>
      <c r="L1110" s="10">
        <f t="shared" si="1795"/>
        <v>0</v>
      </c>
      <c r="M1110" s="10">
        <f t="shared" si="1795"/>
        <v>0</v>
      </c>
      <c r="N1110" s="10">
        <f t="shared" si="1795"/>
        <v>0</v>
      </c>
      <c r="O1110" s="10">
        <f t="shared" si="1795"/>
        <v>0</v>
      </c>
      <c r="P1110" s="10">
        <f t="shared" si="1795"/>
        <v>0</v>
      </c>
      <c r="Q1110" s="10">
        <f t="shared" si="1795"/>
        <v>0</v>
      </c>
      <c r="R1110" s="10">
        <f t="shared" si="1795"/>
        <v>0</v>
      </c>
      <c r="S1110" s="10">
        <f t="shared" si="1795"/>
        <v>0</v>
      </c>
      <c r="T1110" s="10">
        <f>SUM(H1110:S1110)</f>
        <v>0</v>
      </c>
      <c r="U1110" s="5"/>
      <c r="V1110" s="30"/>
      <c r="X1110" s="314"/>
      <c r="Y1110" s="1"/>
      <c r="Z1110" s="1"/>
      <c r="AA1110" s="1"/>
      <c r="AB1110" s="1"/>
      <c r="AC1110" s="1"/>
      <c r="AD1110" s="1"/>
      <c r="AE1110" s="1"/>
      <c r="AF1110" s="1"/>
      <c r="AG1110" s="1"/>
      <c r="AH1110" s="1"/>
      <c r="AI1110" s="1"/>
      <c r="AJ1110" s="1"/>
      <c r="AK1110" s="1"/>
      <c r="AL1110" s="1"/>
      <c r="AM1110" s="1"/>
    </row>
    <row r="1111" spans="2:39" x14ac:dyDescent="0.25">
      <c r="B1111" s="29"/>
      <c r="C1111" s="29"/>
      <c r="G1111" s="100" t="s">
        <v>3</v>
      </c>
      <c r="H1111" s="10">
        <f>SUM(H1108:H1110)</f>
        <v>0</v>
      </c>
      <c r="I1111" s="10">
        <f t="shared" ref="I1111" si="1796">SUM(I1108:I1110)</f>
        <v>0</v>
      </c>
      <c r="J1111" s="10">
        <f t="shared" ref="J1111" si="1797">SUM(J1108:J1110)</f>
        <v>0</v>
      </c>
      <c r="K1111" s="10">
        <f t="shared" ref="K1111" si="1798">SUM(K1108:K1110)</f>
        <v>0</v>
      </c>
      <c r="L1111" s="10">
        <f t="shared" ref="L1111" si="1799">SUM(L1108:L1110)</f>
        <v>0</v>
      </c>
      <c r="M1111" s="10">
        <f t="shared" ref="M1111" si="1800">SUM(M1108:M1110)</f>
        <v>0</v>
      </c>
      <c r="N1111" s="10">
        <f t="shared" ref="N1111" si="1801">SUM(N1108:N1110)</f>
        <v>0</v>
      </c>
      <c r="O1111" s="10">
        <f t="shared" ref="O1111" si="1802">SUM(O1108:O1110)</f>
        <v>0</v>
      </c>
      <c r="P1111" s="10">
        <f t="shared" ref="P1111" si="1803">SUM(P1108:P1110)</f>
        <v>0</v>
      </c>
      <c r="Q1111" s="10">
        <f t="shared" ref="Q1111" si="1804">SUM(Q1108:Q1110)</f>
        <v>0</v>
      </c>
      <c r="R1111" s="10">
        <f t="shared" ref="R1111" si="1805">SUM(R1108:R1110)</f>
        <v>0</v>
      </c>
      <c r="S1111" s="10">
        <f t="shared" ref="S1111" si="1806">SUM(S1108:S1110)</f>
        <v>0</v>
      </c>
      <c r="T1111" s="104">
        <f>SUM(T1108:T1110)</f>
        <v>0</v>
      </c>
      <c r="U1111" s="105"/>
      <c r="V1111" s="145">
        <f>T1111/V1109</f>
        <v>0</v>
      </c>
      <c r="X1111" s="314"/>
      <c r="Y1111" s="1"/>
      <c r="Z1111" s="1"/>
      <c r="AA1111" s="1"/>
      <c r="AB1111" s="1"/>
      <c r="AC1111" s="1"/>
      <c r="AD1111" s="1"/>
      <c r="AE1111" s="1"/>
      <c r="AF1111" s="1"/>
      <c r="AG1111" s="1"/>
      <c r="AH1111" s="1"/>
      <c r="AI1111" s="1"/>
      <c r="AJ1111" s="1"/>
      <c r="AK1111" s="1"/>
      <c r="AL1111" s="1"/>
      <c r="AM1111" s="1"/>
    </row>
    <row r="1112" spans="2:39" ht="15.75" thickBot="1" x14ac:dyDescent="0.3">
      <c r="B1112" s="29"/>
      <c r="C1112" s="31"/>
      <c r="D1112" s="32"/>
      <c r="E1112" s="32"/>
      <c r="F1112" s="32"/>
      <c r="G1112" s="32"/>
      <c r="H1112" s="32"/>
      <c r="I1112" s="32"/>
      <c r="J1112" s="32"/>
      <c r="K1112" s="32"/>
      <c r="L1112" s="32"/>
      <c r="M1112" s="32"/>
      <c r="N1112" s="32"/>
      <c r="O1112" s="32"/>
      <c r="P1112" s="32"/>
      <c r="Q1112" s="32"/>
      <c r="R1112" s="32"/>
      <c r="S1112" s="32"/>
      <c r="T1112" s="32"/>
      <c r="U1112" s="32"/>
      <c r="V1112" s="33"/>
      <c r="X1112" s="314"/>
      <c r="Y1112" s="1"/>
      <c r="Z1112" s="1"/>
      <c r="AA1112" s="1"/>
      <c r="AB1112" s="1"/>
      <c r="AC1112" s="1"/>
      <c r="AD1112" s="1"/>
      <c r="AE1112" s="1"/>
      <c r="AF1112" s="1"/>
      <c r="AG1112" s="1"/>
      <c r="AH1112" s="1"/>
      <c r="AI1112" s="1"/>
      <c r="AJ1112" s="1"/>
      <c r="AK1112" s="1"/>
      <c r="AL1112" s="1"/>
      <c r="AM1112" s="1"/>
    </row>
    <row r="1113" spans="2:39" ht="15.75" thickBot="1" x14ac:dyDescent="0.3">
      <c r="B1113" s="31"/>
      <c r="C1113" s="32"/>
      <c r="D1113" s="32"/>
      <c r="E1113" s="32"/>
      <c r="F1113" s="32"/>
      <c r="G1113" s="32"/>
      <c r="H1113" s="32"/>
      <c r="I1113" s="32"/>
      <c r="J1113" s="32"/>
      <c r="K1113" s="32"/>
      <c r="L1113" s="32"/>
      <c r="M1113" s="32"/>
      <c r="N1113" s="32"/>
      <c r="O1113" s="32"/>
      <c r="P1113" s="32"/>
      <c r="Q1113" s="32"/>
      <c r="R1113" s="32"/>
      <c r="S1113" s="32"/>
      <c r="T1113" s="32"/>
      <c r="U1113" s="32"/>
      <c r="V1113" s="32"/>
      <c r="W1113" s="32"/>
      <c r="X1113" s="328"/>
      <c r="Y1113" s="1"/>
      <c r="Z1113" s="1"/>
      <c r="AA1113" s="1"/>
      <c r="AB1113" s="1"/>
      <c r="AC1113" s="1"/>
      <c r="AD1113" s="1"/>
      <c r="AE1113" s="1"/>
      <c r="AF1113" s="1"/>
      <c r="AG1113" s="1"/>
      <c r="AH1113" s="1"/>
      <c r="AI1113" s="1"/>
      <c r="AJ1113" s="1"/>
      <c r="AK1113" s="1"/>
      <c r="AL1113" s="1"/>
      <c r="AM1113" s="1"/>
    </row>
  </sheetData>
  <sheetProtection algorithmName="SHA-512" hashValue="pJOyyG9aL5lJIaGzZyMVC8lbNBBOTTrS69qzFYKDejS5+RKCpDqJK8kPMFw4pO9XKug1MxQW8kblhivL8zLo9g==" saltValue="Q0nsHhVChTwJYTpoSCzpng==" spinCount="100000" sheet="1" objects="1" scenarios="1"/>
  <protectedRanges>
    <protectedRange sqref="C23:G34 C43:G54 C63:G74" name="Range2"/>
    <protectedRange sqref="G8:G13 J7:L7 O8:Q13 S8:S13 H23:S34 G21 G41 J41 H43:S54 H63:S74 G61 J61 G81 J81 H83:S94 G101 J101 H103:S114 G121 J121 H123:S134 G141 J141 H143:S154 G161 J161 H163:S174 G204" name="Range1"/>
  </protectedRanges>
  <mergeCells count="631">
    <mergeCell ref="C1085:G1085"/>
    <mergeCell ref="C1086:G1086"/>
    <mergeCell ref="C1087:G1087"/>
    <mergeCell ref="C1088:G1088"/>
    <mergeCell ref="C1089:G1089"/>
    <mergeCell ref="C1079:G1079"/>
    <mergeCell ref="C1080:G1080"/>
    <mergeCell ref="C1081:G1081"/>
    <mergeCell ref="C1082:G1082"/>
    <mergeCell ref="C1083:G1083"/>
    <mergeCell ref="C1084:G1084"/>
    <mergeCell ref="C1066:G1066"/>
    <mergeCell ref="C1067:G1067"/>
    <mergeCell ref="C1068:G1068"/>
    <mergeCell ref="C1069:G1069"/>
    <mergeCell ref="C1077:G1077"/>
    <mergeCell ref="C1078:G1078"/>
    <mergeCell ref="C1060:G1060"/>
    <mergeCell ref="C1061:G1061"/>
    <mergeCell ref="C1062:G1062"/>
    <mergeCell ref="C1063:G1063"/>
    <mergeCell ref="C1064:G1064"/>
    <mergeCell ref="C1065:G1065"/>
    <mergeCell ref="C1047:G1047"/>
    <mergeCell ref="C1048:G1048"/>
    <mergeCell ref="C1049:G1049"/>
    <mergeCell ref="C1057:G1057"/>
    <mergeCell ref="C1058:G1058"/>
    <mergeCell ref="C1059:G1059"/>
    <mergeCell ref="C1041:G1041"/>
    <mergeCell ref="C1042:G1042"/>
    <mergeCell ref="C1043:G1043"/>
    <mergeCell ref="C1044:G1044"/>
    <mergeCell ref="C1045:G1045"/>
    <mergeCell ref="C1046:G1046"/>
    <mergeCell ref="C1028:G1028"/>
    <mergeCell ref="C1029:G1029"/>
    <mergeCell ref="C1037:G1037"/>
    <mergeCell ref="C1038:G1038"/>
    <mergeCell ref="C1039:G1039"/>
    <mergeCell ref="C1040:G1040"/>
    <mergeCell ref="C1022:G1022"/>
    <mergeCell ref="C1023:G1023"/>
    <mergeCell ref="C1024:G1024"/>
    <mergeCell ref="C1025:G1025"/>
    <mergeCell ref="C1026:G1026"/>
    <mergeCell ref="C1027:G1027"/>
    <mergeCell ref="C1009:G1009"/>
    <mergeCell ref="C1017:G1017"/>
    <mergeCell ref="C1018:G1018"/>
    <mergeCell ref="C1019:G1019"/>
    <mergeCell ref="C1020:G1020"/>
    <mergeCell ref="C1021:G1021"/>
    <mergeCell ref="C1003:G1003"/>
    <mergeCell ref="C1004:G1004"/>
    <mergeCell ref="C1005:G1005"/>
    <mergeCell ref="C1006:G1006"/>
    <mergeCell ref="C1007:G1007"/>
    <mergeCell ref="C1008:G1008"/>
    <mergeCell ref="C997:G997"/>
    <mergeCell ref="C998:G998"/>
    <mergeCell ref="C999:G999"/>
    <mergeCell ref="C1000:G1000"/>
    <mergeCell ref="C1001:G1001"/>
    <mergeCell ref="C1002:G1002"/>
    <mergeCell ref="C984:G984"/>
    <mergeCell ref="C985:G985"/>
    <mergeCell ref="C986:G986"/>
    <mergeCell ref="C987:G987"/>
    <mergeCell ref="C988:G988"/>
    <mergeCell ref="C989:G989"/>
    <mergeCell ref="C978:G978"/>
    <mergeCell ref="C979:G979"/>
    <mergeCell ref="C980:G980"/>
    <mergeCell ref="C981:G981"/>
    <mergeCell ref="C982:G982"/>
    <mergeCell ref="C983:G983"/>
    <mergeCell ref="C965:G965"/>
    <mergeCell ref="C966:G966"/>
    <mergeCell ref="C967:G967"/>
    <mergeCell ref="C968:G968"/>
    <mergeCell ref="C969:G969"/>
    <mergeCell ref="C977:G977"/>
    <mergeCell ref="C959:G959"/>
    <mergeCell ref="C960:G960"/>
    <mergeCell ref="C961:G961"/>
    <mergeCell ref="C962:G962"/>
    <mergeCell ref="C963:G963"/>
    <mergeCell ref="C964:G964"/>
    <mergeCell ref="C946:G946"/>
    <mergeCell ref="C947:G947"/>
    <mergeCell ref="C948:G948"/>
    <mergeCell ref="C949:G949"/>
    <mergeCell ref="C957:G957"/>
    <mergeCell ref="C958:G958"/>
    <mergeCell ref="C940:G940"/>
    <mergeCell ref="C941:G941"/>
    <mergeCell ref="C942:G942"/>
    <mergeCell ref="C943:G943"/>
    <mergeCell ref="C944:G944"/>
    <mergeCell ref="C945:G945"/>
    <mergeCell ref="C905:G905"/>
    <mergeCell ref="C906:G906"/>
    <mergeCell ref="I932:T932"/>
    <mergeCell ref="C937:G937"/>
    <mergeCell ref="C938:G938"/>
    <mergeCell ref="C939:G939"/>
    <mergeCell ref="C899:G899"/>
    <mergeCell ref="C900:G900"/>
    <mergeCell ref="C901:G901"/>
    <mergeCell ref="C902:G902"/>
    <mergeCell ref="C903:G903"/>
    <mergeCell ref="C904:G904"/>
    <mergeCell ref="C886:G886"/>
    <mergeCell ref="C894:G894"/>
    <mergeCell ref="C895:G895"/>
    <mergeCell ref="C896:G896"/>
    <mergeCell ref="C897:G897"/>
    <mergeCell ref="C898:G898"/>
    <mergeCell ref="C880:G880"/>
    <mergeCell ref="C881:G881"/>
    <mergeCell ref="C882:G882"/>
    <mergeCell ref="C883:G883"/>
    <mergeCell ref="C884:G884"/>
    <mergeCell ref="C885:G885"/>
    <mergeCell ref="C874:G874"/>
    <mergeCell ref="C875:G875"/>
    <mergeCell ref="C876:G876"/>
    <mergeCell ref="C877:G877"/>
    <mergeCell ref="C878:G878"/>
    <mergeCell ref="C879:G879"/>
    <mergeCell ref="C861:G861"/>
    <mergeCell ref="C862:G862"/>
    <mergeCell ref="C863:G863"/>
    <mergeCell ref="C864:G864"/>
    <mergeCell ref="C865:G865"/>
    <mergeCell ref="C866:G866"/>
    <mergeCell ref="C855:G855"/>
    <mergeCell ref="C856:G856"/>
    <mergeCell ref="C857:G857"/>
    <mergeCell ref="C858:G858"/>
    <mergeCell ref="C859:G859"/>
    <mergeCell ref="C860:G860"/>
    <mergeCell ref="C842:G842"/>
    <mergeCell ref="C843:G843"/>
    <mergeCell ref="C844:G844"/>
    <mergeCell ref="C845:G845"/>
    <mergeCell ref="C846:G846"/>
    <mergeCell ref="C854:G854"/>
    <mergeCell ref="C836:G836"/>
    <mergeCell ref="C837:G837"/>
    <mergeCell ref="C838:G838"/>
    <mergeCell ref="C839:G839"/>
    <mergeCell ref="C840:G840"/>
    <mergeCell ref="C841:G841"/>
    <mergeCell ref="C823:G823"/>
    <mergeCell ref="C824:G824"/>
    <mergeCell ref="C825:G825"/>
    <mergeCell ref="C826:G826"/>
    <mergeCell ref="C834:G834"/>
    <mergeCell ref="C835:G835"/>
    <mergeCell ref="C817:G817"/>
    <mergeCell ref="C818:G818"/>
    <mergeCell ref="C819:G819"/>
    <mergeCell ref="C820:G820"/>
    <mergeCell ref="C821:G821"/>
    <mergeCell ref="C822:G822"/>
    <mergeCell ref="C804:G804"/>
    <mergeCell ref="C805:G805"/>
    <mergeCell ref="C806:G806"/>
    <mergeCell ref="C814:G814"/>
    <mergeCell ref="C815:G815"/>
    <mergeCell ref="C816:G816"/>
    <mergeCell ref="C798:G798"/>
    <mergeCell ref="C799:G799"/>
    <mergeCell ref="C800:G800"/>
    <mergeCell ref="C801:G801"/>
    <mergeCell ref="C802:G802"/>
    <mergeCell ref="C803:G803"/>
    <mergeCell ref="C785:G785"/>
    <mergeCell ref="C786:G786"/>
    <mergeCell ref="C794:G794"/>
    <mergeCell ref="C795:G795"/>
    <mergeCell ref="C796:G796"/>
    <mergeCell ref="C797:G797"/>
    <mergeCell ref="C779:G779"/>
    <mergeCell ref="C780:G780"/>
    <mergeCell ref="C781:G781"/>
    <mergeCell ref="C782:G782"/>
    <mergeCell ref="C783:G783"/>
    <mergeCell ref="C784:G784"/>
    <mergeCell ref="C766:G766"/>
    <mergeCell ref="C774:G774"/>
    <mergeCell ref="C775:G775"/>
    <mergeCell ref="C776:G776"/>
    <mergeCell ref="C777:G777"/>
    <mergeCell ref="C778:G778"/>
    <mergeCell ref="C760:G760"/>
    <mergeCell ref="C761:G761"/>
    <mergeCell ref="C762:G762"/>
    <mergeCell ref="C763:G763"/>
    <mergeCell ref="C764:G764"/>
    <mergeCell ref="C765:G765"/>
    <mergeCell ref="C754:G754"/>
    <mergeCell ref="C755:G755"/>
    <mergeCell ref="C756:G756"/>
    <mergeCell ref="C757:G757"/>
    <mergeCell ref="C758:G758"/>
    <mergeCell ref="C759:G759"/>
    <mergeCell ref="C719:G719"/>
    <mergeCell ref="C720:G720"/>
    <mergeCell ref="C721:G721"/>
    <mergeCell ref="C722:G722"/>
    <mergeCell ref="C723:G723"/>
    <mergeCell ref="I749:T749"/>
    <mergeCell ref="C713:G713"/>
    <mergeCell ref="C714:G714"/>
    <mergeCell ref="C715:G715"/>
    <mergeCell ref="C716:G716"/>
    <mergeCell ref="C717:G717"/>
    <mergeCell ref="C718:G718"/>
    <mergeCell ref="C700:G700"/>
    <mergeCell ref="C701:G701"/>
    <mergeCell ref="C702:G702"/>
    <mergeCell ref="C703:G703"/>
    <mergeCell ref="C711:G711"/>
    <mergeCell ref="C712:G712"/>
    <mergeCell ref="C694:G694"/>
    <mergeCell ref="C695:G695"/>
    <mergeCell ref="C696:G696"/>
    <mergeCell ref="C697:G697"/>
    <mergeCell ref="C698:G698"/>
    <mergeCell ref="C699:G699"/>
    <mergeCell ref="C681:G681"/>
    <mergeCell ref="C682:G682"/>
    <mergeCell ref="C683:G683"/>
    <mergeCell ref="C691:G691"/>
    <mergeCell ref="C692:G692"/>
    <mergeCell ref="C693:G693"/>
    <mergeCell ref="C675:G675"/>
    <mergeCell ref="C676:G676"/>
    <mergeCell ref="C677:G677"/>
    <mergeCell ref="C678:G678"/>
    <mergeCell ref="C679:G679"/>
    <mergeCell ref="C680:G680"/>
    <mergeCell ref="C662:G662"/>
    <mergeCell ref="C663:G663"/>
    <mergeCell ref="C671:G671"/>
    <mergeCell ref="C672:G672"/>
    <mergeCell ref="C673:G673"/>
    <mergeCell ref="C674:G674"/>
    <mergeCell ref="C656:G656"/>
    <mergeCell ref="C657:G657"/>
    <mergeCell ref="C658:G658"/>
    <mergeCell ref="C659:G659"/>
    <mergeCell ref="C660:G660"/>
    <mergeCell ref="C661:G661"/>
    <mergeCell ref="C643:G643"/>
    <mergeCell ref="C651:G651"/>
    <mergeCell ref="C652:G652"/>
    <mergeCell ref="C653:G653"/>
    <mergeCell ref="C654:G654"/>
    <mergeCell ref="C655:G655"/>
    <mergeCell ref="C637:G637"/>
    <mergeCell ref="C638:G638"/>
    <mergeCell ref="C639:G639"/>
    <mergeCell ref="C640:G640"/>
    <mergeCell ref="C641:G641"/>
    <mergeCell ref="C642:G642"/>
    <mergeCell ref="C631:G631"/>
    <mergeCell ref="C632:G632"/>
    <mergeCell ref="C633:G633"/>
    <mergeCell ref="C634:G634"/>
    <mergeCell ref="C635:G635"/>
    <mergeCell ref="C636:G636"/>
    <mergeCell ref="C618:G618"/>
    <mergeCell ref="C619:G619"/>
    <mergeCell ref="C620:G620"/>
    <mergeCell ref="C621:G621"/>
    <mergeCell ref="C622:G622"/>
    <mergeCell ref="C623:G623"/>
    <mergeCell ref="C612:G612"/>
    <mergeCell ref="C613:G613"/>
    <mergeCell ref="C614:G614"/>
    <mergeCell ref="C615:G615"/>
    <mergeCell ref="C616:G616"/>
    <mergeCell ref="C617:G617"/>
    <mergeCell ref="C599:G599"/>
    <mergeCell ref="C600:G600"/>
    <mergeCell ref="C601:G601"/>
    <mergeCell ref="C602:G602"/>
    <mergeCell ref="C603:G603"/>
    <mergeCell ref="C611:G611"/>
    <mergeCell ref="C593:G593"/>
    <mergeCell ref="C594:G594"/>
    <mergeCell ref="C595:G595"/>
    <mergeCell ref="C596:G596"/>
    <mergeCell ref="C597:G597"/>
    <mergeCell ref="C598:G598"/>
    <mergeCell ref="C580:G580"/>
    <mergeCell ref="C581:G581"/>
    <mergeCell ref="C582:G582"/>
    <mergeCell ref="C583:G583"/>
    <mergeCell ref="C591:G591"/>
    <mergeCell ref="C592:G592"/>
    <mergeCell ref="C574:G574"/>
    <mergeCell ref="C575:G575"/>
    <mergeCell ref="C576:G576"/>
    <mergeCell ref="C577:G577"/>
    <mergeCell ref="C578:G578"/>
    <mergeCell ref="C579:G579"/>
    <mergeCell ref="C539:G539"/>
    <mergeCell ref="C540:G540"/>
    <mergeCell ref="I566:T566"/>
    <mergeCell ref="C571:G571"/>
    <mergeCell ref="C572:G572"/>
    <mergeCell ref="C573:G573"/>
    <mergeCell ref="C533:G533"/>
    <mergeCell ref="C534:G534"/>
    <mergeCell ref="C535:G535"/>
    <mergeCell ref="C536:G536"/>
    <mergeCell ref="C537:G537"/>
    <mergeCell ref="C538:G538"/>
    <mergeCell ref="C520:G520"/>
    <mergeCell ref="C528:G528"/>
    <mergeCell ref="C529:G529"/>
    <mergeCell ref="C530:G530"/>
    <mergeCell ref="C531:G531"/>
    <mergeCell ref="C532:G532"/>
    <mergeCell ref="C514:G514"/>
    <mergeCell ref="C515:G515"/>
    <mergeCell ref="C516:G516"/>
    <mergeCell ref="C517:G517"/>
    <mergeCell ref="C518:G518"/>
    <mergeCell ref="C519:G519"/>
    <mergeCell ref="C508:G508"/>
    <mergeCell ref="C509:G509"/>
    <mergeCell ref="C510:G510"/>
    <mergeCell ref="C511:G511"/>
    <mergeCell ref="C512:G512"/>
    <mergeCell ref="C513:G513"/>
    <mergeCell ref="C495:G495"/>
    <mergeCell ref="C496:G496"/>
    <mergeCell ref="C497:G497"/>
    <mergeCell ref="C498:G498"/>
    <mergeCell ref="C499:G499"/>
    <mergeCell ref="C500:G500"/>
    <mergeCell ref="C489:G489"/>
    <mergeCell ref="C490:G490"/>
    <mergeCell ref="C491:G491"/>
    <mergeCell ref="C492:G492"/>
    <mergeCell ref="C493:G493"/>
    <mergeCell ref="C494:G494"/>
    <mergeCell ref="C476:G476"/>
    <mergeCell ref="C477:G477"/>
    <mergeCell ref="C478:G478"/>
    <mergeCell ref="C479:G479"/>
    <mergeCell ref="C480:G480"/>
    <mergeCell ref="C488:G488"/>
    <mergeCell ref="C470:G470"/>
    <mergeCell ref="C471:G471"/>
    <mergeCell ref="C472:G472"/>
    <mergeCell ref="C473:G473"/>
    <mergeCell ref="C474:G474"/>
    <mergeCell ref="C475:G475"/>
    <mergeCell ref="C457:G457"/>
    <mergeCell ref="C458:G458"/>
    <mergeCell ref="C459:G459"/>
    <mergeCell ref="C460:G460"/>
    <mergeCell ref="C468:G468"/>
    <mergeCell ref="C469:G469"/>
    <mergeCell ref="C437:G437"/>
    <mergeCell ref="C345:G345"/>
    <mergeCell ref="I2:T2"/>
    <mergeCell ref="I383:T383"/>
    <mergeCell ref="C397:G397"/>
    <mergeCell ref="C398:G398"/>
    <mergeCell ref="C399:G399"/>
    <mergeCell ref="C332:G332"/>
    <mergeCell ref="C333:G333"/>
    <mergeCell ref="C334:G334"/>
    <mergeCell ref="C335:G335"/>
    <mergeCell ref="C336:G336"/>
    <mergeCell ref="C337:G337"/>
    <mergeCell ref="C172:G172"/>
    <mergeCell ref="C173:G173"/>
    <mergeCell ref="C174:G174"/>
    <mergeCell ref="C325:G325"/>
    <mergeCell ref="C326:G326"/>
    <mergeCell ref="C327:G327"/>
    <mergeCell ref="C166:G166"/>
    <mergeCell ref="C167:G167"/>
    <mergeCell ref="C168:G168"/>
    <mergeCell ref="C169:G169"/>
    <mergeCell ref="C170:G170"/>
    <mergeCell ref="C171:G171"/>
    <mergeCell ref="C153:G153"/>
    <mergeCell ref="C154:G154"/>
    <mergeCell ref="C162:G162"/>
    <mergeCell ref="C163:G163"/>
    <mergeCell ref="C164:G164"/>
    <mergeCell ref="C165:G165"/>
    <mergeCell ref="C454:G454"/>
    <mergeCell ref="C455:G455"/>
    <mergeCell ref="C434:G434"/>
    <mergeCell ref="C416:G416"/>
    <mergeCell ref="C428:G428"/>
    <mergeCell ref="C410:G410"/>
    <mergeCell ref="C411:G411"/>
    <mergeCell ref="C412:G412"/>
    <mergeCell ref="C413:G413"/>
    <mergeCell ref="C414:G414"/>
    <mergeCell ref="C415:G415"/>
    <mergeCell ref="C417:G417"/>
    <mergeCell ref="C418:G418"/>
    <mergeCell ref="C419:G419"/>
    <mergeCell ref="C420:G420"/>
    <mergeCell ref="C408:G408"/>
    <mergeCell ref="C409:G409"/>
    <mergeCell ref="C456:G456"/>
    <mergeCell ref="C142:G142"/>
    <mergeCell ref="C143:G143"/>
    <mergeCell ref="C144:G144"/>
    <mergeCell ref="C145:G145"/>
    <mergeCell ref="C146:G146"/>
    <mergeCell ref="C147:G147"/>
    <mergeCell ref="C148:G148"/>
    <mergeCell ref="C448:G448"/>
    <mergeCell ref="C449:G449"/>
    <mergeCell ref="C450:G450"/>
    <mergeCell ref="C451:G451"/>
    <mergeCell ref="C452:G452"/>
    <mergeCell ref="C453:G453"/>
    <mergeCell ref="C435:G435"/>
    <mergeCell ref="C436:G436"/>
    <mergeCell ref="C438:G438"/>
    <mergeCell ref="C439:G439"/>
    <mergeCell ref="C440:G440"/>
    <mergeCell ref="C429:G429"/>
    <mergeCell ref="C430:G430"/>
    <mergeCell ref="C431:G431"/>
    <mergeCell ref="C432:G432"/>
    <mergeCell ref="C433:G433"/>
    <mergeCell ref="C400:G400"/>
    <mergeCell ref="C355:G355"/>
    <mergeCell ref="C356:G356"/>
    <mergeCell ref="C357:G357"/>
    <mergeCell ref="C349:G349"/>
    <mergeCell ref="C350:G350"/>
    <mergeCell ref="C351:G351"/>
    <mergeCell ref="C352:G352"/>
    <mergeCell ref="C353:G353"/>
    <mergeCell ref="C354:G354"/>
    <mergeCell ref="C391:G391"/>
    <mergeCell ref="C392:G392"/>
    <mergeCell ref="C393:G393"/>
    <mergeCell ref="C394:G394"/>
    <mergeCell ref="C395:G395"/>
    <mergeCell ref="C396:G396"/>
    <mergeCell ref="C388:G388"/>
    <mergeCell ref="C389:G389"/>
    <mergeCell ref="C390:G390"/>
    <mergeCell ref="C316:G316"/>
    <mergeCell ref="C317:G317"/>
    <mergeCell ref="C346:G346"/>
    <mergeCell ref="C347:G347"/>
    <mergeCell ref="C348:G348"/>
    <mergeCell ref="C328:G328"/>
    <mergeCell ref="C329:G329"/>
    <mergeCell ref="C330:G330"/>
    <mergeCell ref="C331:G331"/>
    <mergeCell ref="C310:G310"/>
    <mergeCell ref="C311:G311"/>
    <mergeCell ref="C312:G312"/>
    <mergeCell ref="C313:G313"/>
    <mergeCell ref="C314:G314"/>
    <mergeCell ref="C315:G315"/>
    <mergeCell ref="C297:G297"/>
    <mergeCell ref="C305:G305"/>
    <mergeCell ref="C306:G306"/>
    <mergeCell ref="C307:G307"/>
    <mergeCell ref="C308:G308"/>
    <mergeCell ref="C309:G309"/>
    <mergeCell ref="C291:G291"/>
    <mergeCell ref="C292:G292"/>
    <mergeCell ref="C293:G293"/>
    <mergeCell ref="C294:G294"/>
    <mergeCell ref="C295:G295"/>
    <mergeCell ref="C296:G296"/>
    <mergeCell ref="C285:G285"/>
    <mergeCell ref="C286:G286"/>
    <mergeCell ref="C287:G287"/>
    <mergeCell ref="C288:G288"/>
    <mergeCell ref="C289:G289"/>
    <mergeCell ref="C290:G290"/>
    <mergeCell ref="C272:G272"/>
    <mergeCell ref="C273:G273"/>
    <mergeCell ref="C274:G274"/>
    <mergeCell ref="C275:G275"/>
    <mergeCell ref="C276:G276"/>
    <mergeCell ref="C277:G277"/>
    <mergeCell ref="C266:G266"/>
    <mergeCell ref="C267:G267"/>
    <mergeCell ref="C268:G268"/>
    <mergeCell ref="C269:G269"/>
    <mergeCell ref="C270:G270"/>
    <mergeCell ref="C271:G271"/>
    <mergeCell ref="C253:G253"/>
    <mergeCell ref="C254:G254"/>
    <mergeCell ref="C255:G255"/>
    <mergeCell ref="C256:G256"/>
    <mergeCell ref="C257:G257"/>
    <mergeCell ref="C265:G265"/>
    <mergeCell ref="C247:G247"/>
    <mergeCell ref="C248:G248"/>
    <mergeCell ref="C249:G249"/>
    <mergeCell ref="C250:G250"/>
    <mergeCell ref="C251:G251"/>
    <mergeCell ref="C252:G252"/>
    <mergeCell ref="C234:G234"/>
    <mergeCell ref="C235:G235"/>
    <mergeCell ref="C236:G236"/>
    <mergeCell ref="C237:G237"/>
    <mergeCell ref="C245:G245"/>
    <mergeCell ref="C246:G246"/>
    <mergeCell ref="C228:G228"/>
    <mergeCell ref="C229:G229"/>
    <mergeCell ref="C230:G230"/>
    <mergeCell ref="C231:G231"/>
    <mergeCell ref="C232:G232"/>
    <mergeCell ref="C233:G233"/>
    <mergeCell ref="C215:G215"/>
    <mergeCell ref="C216:G216"/>
    <mergeCell ref="C217:G217"/>
    <mergeCell ref="C225:G225"/>
    <mergeCell ref="C226:G226"/>
    <mergeCell ref="C227:G227"/>
    <mergeCell ref="C209:G209"/>
    <mergeCell ref="C210:G210"/>
    <mergeCell ref="C211:G211"/>
    <mergeCell ref="C212:G212"/>
    <mergeCell ref="C213:G213"/>
    <mergeCell ref="C214:G214"/>
    <mergeCell ref="I17:T17"/>
    <mergeCell ref="I200:T200"/>
    <mergeCell ref="C205:G205"/>
    <mergeCell ref="C206:G206"/>
    <mergeCell ref="C207:G207"/>
    <mergeCell ref="C208:G208"/>
    <mergeCell ref="C149:G149"/>
    <mergeCell ref="C150:G150"/>
    <mergeCell ref="C151:G151"/>
    <mergeCell ref="C152:G152"/>
    <mergeCell ref="C22:G22"/>
    <mergeCell ref="C42:G42"/>
    <mergeCell ref="C62:G62"/>
    <mergeCell ref="C82:G82"/>
    <mergeCell ref="C102:G102"/>
    <mergeCell ref="C122:G122"/>
    <mergeCell ref="C129:G129"/>
    <mergeCell ref="C130:G130"/>
    <mergeCell ref="C131:G131"/>
    <mergeCell ref="C132:G132"/>
    <mergeCell ref="C133:G133"/>
    <mergeCell ref="C134:G134"/>
    <mergeCell ref="C123:G123"/>
    <mergeCell ref="C124:G124"/>
    <mergeCell ref="C125:G125"/>
    <mergeCell ref="C126:G126"/>
    <mergeCell ref="C127:G127"/>
    <mergeCell ref="C128:G128"/>
    <mergeCell ref="C109:G109"/>
    <mergeCell ref="C110:G110"/>
    <mergeCell ref="C111:G111"/>
    <mergeCell ref="C112:G112"/>
    <mergeCell ref="C113:G113"/>
    <mergeCell ref="C114:G114"/>
    <mergeCell ref="C103:G103"/>
    <mergeCell ref="C104:G104"/>
    <mergeCell ref="C105:G105"/>
    <mergeCell ref="C106:G106"/>
    <mergeCell ref="C107:G107"/>
    <mergeCell ref="C108:G108"/>
    <mergeCell ref="C89:G89"/>
    <mergeCell ref="C90:G90"/>
    <mergeCell ref="C91:G91"/>
    <mergeCell ref="C92:G92"/>
    <mergeCell ref="C93:G93"/>
    <mergeCell ref="C94:G94"/>
    <mergeCell ref="C83:G83"/>
    <mergeCell ref="C84:G84"/>
    <mergeCell ref="C85:G85"/>
    <mergeCell ref="C86:G86"/>
    <mergeCell ref="C87:G87"/>
    <mergeCell ref="C88:G88"/>
    <mergeCell ref="C69:G69"/>
    <mergeCell ref="C70:G70"/>
    <mergeCell ref="C71:G71"/>
    <mergeCell ref="C72:G72"/>
    <mergeCell ref="C73:G73"/>
    <mergeCell ref="C74:G74"/>
    <mergeCell ref="C63:G63"/>
    <mergeCell ref="C64:G64"/>
    <mergeCell ref="C65:G65"/>
    <mergeCell ref="C66:G66"/>
    <mergeCell ref="C67:G67"/>
    <mergeCell ref="C68:G68"/>
    <mergeCell ref="C49:G49"/>
    <mergeCell ref="C50:G50"/>
    <mergeCell ref="C51:G51"/>
    <mergeCell ref="C52:G52"/>
    <mergeCell ref="C53:G53"/>
    <mergeCell ref="C54:G54"/>
    <mergeCell ref="C46:G46"/>
    <mergeCell ref="C47:G47"/>
    <mergeCell ref="C48:G48"/>
    <mergeCell ref="C29:G29"/>
    <mergeCell ref="C30:G30"/>
    <mergeCell ref="C31:G31"/>
    <mergeCell ref="C32:G32"/>
    <mergeCell ref="C33:G33"/>
    <mergeCell ref="C34:G34"/>
    <mergeCell ref="C23:G23"/>
    <mergeCell ref="C24:G24"/>
    <mergeCell ref="C25:G25"/>
    <mergeCell ref="C26:G26"/>
    <mergeCell ref="C27:G27"/>
    <mergeCell ref="C28:G28"/>
    <mergeCell ref="C43:G43"/>
    <mergeCell ref="C44:G44"/>
    <mergeCell ref="C45:G45"/>
  </mergeCells>
  <phoneticPr fontId="16" type="noConversion"/>
  <hyperlinks>
    <hyperlink ref="I8" location="'B Contact Hours'!A15" display="Go to section" xr:uid="{DFD32A60-15A1-43B0-BBC8-1DCB1A3C7389}"/>
    <hyperlink ref="I9" location="'B Contact Hours'!C198" display="Go to section" xr:uid="{9DA4AB97-0CB7-4DF2-9CE6-F228E17C4438}"/>
    <hyperlink ref="I10" location="'B Contact Hours'!C383" display="Go to section" xr:uid="{49FCDFAB-926D-416B-A037-D53F7C95A9D3}"/>
    <hyperlink ref="I11" location="'B Contact Hours'!C566" display="Go to section" xr:uid="{78E8B159-7D95-4D8A-AC1C-8E5615D51AD1}"/>
    <hyperlink ref="I12" location="'B Contact Hours'!C749" display="Go to section" xr:uid="{EBBCB21E-C8B8-48D0-812A-07DF6B359E67}"/>
    <hyperlink ref="I13" location="'B Contact Hours'!C932" display="Go to section" xr:uid="{05615EB8-9391-4D9F-B10F-BFB0670C970B}"/>
    <hyperlink ref="B1" location="Summary!A1" display="Summary" xr:uid="{B154E7C3-325C-4C60-BD46-BFB81F378D0C}"/>
  </hyperlinks>
  <pageMargins left="0.23622047244094491" right="0.23622047244094491" top="0.74803149606299213" bottom="0.74803149606299213" header="0.31496062992125984" footer="0.31496062992125984"/>
  <pageSetup paperSize="9" scale="49" fitToHeight="0" orientation="landscape" horizontalDpi="0" verticalDpi="0" r:id="rId1"/>
  <headerFooter>
    <oddHeader>&amp;A</oddHeader>
    <oddFooter>&amp;L&amp;B Confidential&amp;B&amp;C&amp;D&amp;RPage &amp;P</oddFooter>
  </headerFooter>
  <rowBreaks count="17" manualBreakCount="17">
    <brk id="59" max="16383" man="1"/>
    <brk id="179" max="16383" man="1"/>
    <brk id="198" max="16383" man="1"/>
    <brk id="262" max="16383" man="1"/>
    <brk id="322" max="16383" man="1"/>
    <brk id="381" max="16383" man="1"/>
    <brk id="445" max="16383" man="1"/>
    <brk id="505" max="16383" man="1"/>
    <brk id="564" max="16383" man="1"/>
    <brk id="628" max="16383" man="1"/>
    <brk id="688" max="16383" man="1"/>
    <brk id="747" max="16383" man="1"/>
    <brk id="811" max="16383" man="1"/>
    <brk id="871" max="16383" man="1"/>
    <brk id="930" max="16383" man="1"/>
    <brk id="994" max="16383" man="1"/>
    <brk id="1054" max="16383" man="1"/>
  </rowBreaks>
  <colBreaks count="1" manualBreakCount="1">
    <brk id="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2E4BD9-AA91-4E7F-93C0-203BAD726C7D}">
  <sheetPr>
    <tabColor rgb="FF00B0F0"/>
    <pageSetUpPr fitToPage="1"/>
  </sheetPr>
  <dimension ref="A1:V66"/>
  <sheetViews>
    <sheetView workbookViewId="0">
      <pane ySplit="4" topLeftCell="A5" activePane="bottomLeft" state="frozen"/>
      <selection pane="bottomLeft" activeCell="F38" sqref="F38"/>
    </sheetView>
  </sheetViews>
  <sheetFormatPr defaultRowHeight="15" x14ac:dyDescent="0.25"/>
  <cols>
    <col min="3" max="3" width="39.28515625" customWidth="1"/>
    <col min="4" max="12" width="12.7109375" customWidth="1"/>
    <col min="13" max="13" width="18.85546875" style="5" customWidth="1"/>
    <col min="14" max="15" width="12.7109375" customWidth="1"/>
    <col min="16" max="22" width="12.7109375" style="5" customWidth="1"/>
  </cols>
  <sheetData>
    <row r="1" spans="1:22" x14ac:dyDescent="0.25">
      <c r="A1" s="277" t="s">
        <v>355</v>
      </c>
    </row>
    <row r="3" spans="1:22" ht="21" x14ac:dyDescent="0.35">
      <c r="C3" s="97" t="s">
        <v>143</v>
      </c>
      <c r="E3" s="19" t="s">
        <v>379</v>
      </c>
    </row>
    <row r="4" spans="1:22" ht="36.75" customHeight="1" x14ac:dyDescent="0.25"/>
    <row r="5" spans="1:22" ht="18.75" x14ac:dyDescent="0.3">
      <c r="C5" s="23" t="s">
        <v>202</v>
      </c>
      <c r="D5" s="96"/>
      <c r="I5" s="23" t="s">
        <v>203</v>
      </c>
      <c r="M5" s="43" t="s">
        <v>212</v>
      </c>
      <c r="R5" s="211"/>
      <c r="T5" s="211" t="s">
        <v>220</v>
      </c>
    </row>
    <row r="6" spans="1:22" x14ac:dyDescent="0.25">
      <c r="C6" t="s">
        <v>147</v>
      </c>
      <c r="E6" s="101">
        <v>7.5</v>
      </c>
      <c r="I6" s="94" t="s">
        <v>159</v>
      </c>
      <c r="J6" s="130">
        <v>0.15</v>
      </c>
      <c r="M6" s="203" t="s">
        <v>213</v>
      </c>
      <c r="N6" s="101">
        <v>150</v>
      </c>
      <c r="R6" s="203" t="s">
        <v>221</v>
      </c>
      <c r="S6" s="101">
        <v>150</v>
      </c>
      <c r="T6" s="417" t="s">
        <v>223</v>
      </c>
      <c r="U6" s="418"/>
      <c r="V6" s="418"/>
    </row>
    <row r="7" spans="1:22" x14ac:dyDescent="0.25">
      <c r="C7" t="s">
        <v>145</v>
      </c>
      <c r="E7" s="101">
        <v>240</v>
      </c>
      <c r="I7" s="94" t="s">
        <v>161</v>
      </c>
      <c r="J7" s="130">
        <v>0.02</v>
      </c>
      <c r="M7" s="5" t="s">
        <v>214</v>
      </c>
      <c r="N7" s="100">
        <f>'A Programme Costs'!D13/N6</f>
        <v>0.4</v>
      </c>
      <c r="R7" s="203" t="s">
        <v>222</v>
      </c>
      <c r="S7" s="100">
        <f>'A Programme Costs'!D13/'C Staff Rates &amp; Roles'!S6</f>
        <v>0.4</v>
      </c>
      <c r="T7" s="418"/>
      <c r="U7" s="418"/>
      <c r="V7" s="418"/>
    </row>
    <row r="8" spans="1:22" x14ac:dyDescent="0.25">
      <c r="C8" t="s">
        <v>146</v>
      </c>
      <c r="E8" s="127">
        <f>1/E7</f>
        <v>4.1666666666666666E-3</v>
      </c>
      <c r="M8" s="203" t="s">
        <v>224</v>
      </c>
      <c r="N8" s="100">
        <f>'A Programme Costs'!D13</f>
        <v>60</v>
      </c>
      <c r="T8" s="419"/>
      <c r="U8" s="419"/>
      <c r="V8" s="419"/>
    </row>
    <row r="9" spans="1:22" x14ac:dyDescent="0.25">
      <c r="C9" t="s">
        <v>358</v>
      </c>
      <c r="E9" s="20">
        <f>E6*E7</f>
        <v>1800</v>
      </c>
      <c r="T9" s="419"/>
      <c r="U9" s="419"/>
      <c r="V9" s="419"/>
    </row>
    <row r="11" spans="1:22" x14ac:dyDescent="0.25">
      <c r="D11" s="95" t="s">
        <v>157</v>
      </c>
      <c r="L11" s="140" t="s">
        <v>169</v>
      </c>
      <c r="P11" s="152" t="s">
        <v>183</v>
      </c>
    </row>
    <row r="12" spans="1:22" ht="30" x14ac:dyDescent="0.3">
      <c r="C12" s="23" t="s">
        <v>209</v>
      </c>
      <c r="D12" s="104" t="s">
        <v>154</v>
      </c>
      <c r="E12" s="104" t="s">
        <v>155</v>
      </c>
      <c r="F12" s="104" t="s">
        <v>158</v>
      </c>
      <c r="G12" s="104" t="s">
        <v>11</v>
      </c>
      <c r="H12" s="104" t="s">
        <v>156</v>
      </c>
      <c r="I12" s="104" t="s">
        <v>12</v>
      </c>
      <c r="J12" s="104" t="s">
        <v>3</v>
      </c>
      <c r="K12" s="105"/>
      <c r="L12" s="104" t="s">
        <v>162</v>
      </c>
      <c r="M12" s="9" t="s">
        <v>160</v>
      </c>
      <c r="N12" s="105"/>
      <c r="O12" s="105"/>
      <c r="P12" s="104" t="s">
        <v>40</v>
      </c>
      <c r="Q12" s="104" t="s">
        <v>44</v>
      </c>
      <c r="R12" s="104" t="s">
        <v>45</v>
      </c>
      <c r="S12" s="104" t="s">
        <v>46</v>
      </c>
      <c r="T12" s="104" t="s">
        <v>47</v>
      </c>
      <c r="U12" s="104" t="s">
        <v>48</v>
      </c>
      <c r="V12" s="104" t="s">
        <v>49</v>
      </c>
    </row>
    <row r="13" spans="1:22" x14ac:dyDescent="0.25">
      <c r="C13" s="128" t="s">
        <v>148</v>
      </c>
      <c r="D13" s="128" t="s">
        <v>163</v>
      </c>
      <c r="E13" s="129">
        <v>65000</v>
      </c>
      <c r="F13" s="129">
        <v>0</v>
      </c>
      <c r="G13" s="129">
        <f>IF(E13="",0,SUM(((E13/12-417+F13)*$J$6)*12))</f>
        <v>8999.4000000000015</v>
      </c>
      <c r="H13" s="129">
        <v>0</v>
      </c>
      <c r="I13" s="129">
        <v>0</v>
      </c>
      <c r="J13" s="153">
        <f>SUM(E13:I13)</f>
        <v>73999.399999999994</v>
      </c>
      <c r="L13" s="133">
        <f>$E$9</f>
        <v>1800</v>
      </c>
      <c r="M13" s="131">
        <f>J13/L13</f>
        <v>41.110777777777777</v>
      </c>
      <c r="P13" s="132">
        <f>M13*(1 + $J$7)</f>
        <v>41.932993333333336</v>
      </c>
      <c r="Q13" s="132">
        <f>P13*(1+$J$7)</f>
        <v>42.771653200000003</v>
      </c>
      <c r="R13" s="132">
        <f t="shared" ref="R13:V13" si="0">Q13*(1+$J$7)</f>
        <v>43.627086264000006</v>
      </c>
      <c r="S13" s="132">
        <f t="shared" si="0"/>
        <v>44.499627989280008</v>
      </c>
      <c r="T13" s="132">
        <f t="shared" si="0"/>
        <v>45.389620549065611</v>
      </c>
      <c r="U13" s="132">
        <f t="shared" si="0"/>
        <v>46.297412960046927</v>
      </c>
      <c r="V13" s="132">
        <f t="shared" si="0"/>
        <v>47.223361219247863</v>
      </c>
    </row>
    <row r="14" spans="1:22" x14ac:dyDescent="0.25">
      <c r="C14" s="128" t="s">
        <v>149</v>
      </c>
      <c r="D14" s="128"/>
      <c r="E14" s="129">
        <v>40000</v>
      </c>
      <c r="F14" s="129">
        <v>0</v>
      </c>
      <c r="G14" s="129">
        <f t="shared" ref="G14:G28" si="1">IF(E14="",0,SUM(((E14/12-417+F14)*$J$6)*12))</f>
        <v>5249.4</v>
      </c>
      <c r="H14" s="129">
        <v>0</v>
      </c>
      <c r="I14" s="129">
        <v>0</v>
      </c>
      <c r="J14" s="153">
        <f t="shared" ref="J14:J28" si="2">SUM(E14:I14)</f>
        <v>45249.4</v>
      </c>
      <c r="L14" s="133">
        <f t="shared" ref="L14:L28" si="3">$E$9</f>
        <v>1800</v>
      </c>
      <c r="M14" s="131">
        <f t="shared" ref="M14:M28" si="4">J14/L14</f>
        <v>25.138555555555556</v>
      </c>
      <c r="P14" s="132">
        <f t="shared" ref="P14:P28" si="5">M14*(1 + $J$7)</f>
        <v>25.641326666666668</v>
      </c>
      <c r="Q14" s="132">
        <f t="shared" ref="Q14:V28" si="6">P14*(1+$J$7)</f>
        <v>26.154153200000003</v>
      </c>
      <c r="R14" s="132">
        <f t="shared" si="6"/>
        <v>26.677236264000005</v>
      </c>
      <c r="S14" s="132">
        <f t="shared" si="6"/>
        <v>27.210780989280007</v>
      </c>
      <c r="T14" s="132">
        <f t="shared" si="6"/>
        <v>27.754996609065607</v>
      </c>
      <c r="U14" s="132">
        <f t="shared" si="6"/>
        <v>28.310096541246921</v>
      </c>
      <c r="V14" s="132">
        <f t="shared" si="6"/>
        <v>28.876298472071859</v>
      </c>
    </row>
    <row r="15" spans="1:22" x14ac:dyDescent="0.25">
      <c r="C15" s="128" t="s">
        <v>150</v>
      </c>
      <c r="D15" s="128"/>
      <c r="E15" s="129">
        <v>25000</v>
      </c>
      <c r="F15" s="129">
        <v>0</v>
      </c>
      <c r="G15" s="129">
        <f t="shared" si="1"/>
        <v>2999.4</v>
      </c>
      <c r="H15" s="129">
        <v>0</v>
      </c>
      <c r="I15" s="129">
        <v>0</v>
      </c>
      <c r="J15" s="153">
        <f t="shared" si="2"/>
        <v>27999.4</v>
      </c>
      <c r="L15" s="133">
        <f t="shared" si="3"/>
        <v>1800</v>
      </c>
      <c r="M15" s="131">
        <f t="shared" si="4"/>
        <v>15.555222222222223</v>
      </c>
      <c r="P15" s="132">
        <f t="shared" si="5"/>
        <v>15.866326666666668</v>
      </c>
      <c r="Q15" s="132">
        <f t="shared" si="6"/>
        <v>16.183653200000002</v>
      </c>
      <c r="R15" s="132">
        <f t="shared" si="6"/>
        <v>16.507326264000003</v>
      </c>
      <c r="S15" s="132">
        <f t="shared" si="6"/>
        <v>16.837472789280003</v>
      </c>
      <c r="T15" s="132">
        <f t="shared" si="6"/>
        <v>17.174222245065604</v>
      </c>
      <c r="U15" s="132">
        <f t="shared" si="6"/>
        <v>17.517706689966918</v>
      </c>
      <c r="V15" s="132">
        <f t="shared" si="6"/>
        <v>17.868060823766257</v>
      </c>
    </row>
    <row r="16" spans="1:22" x14ac:dyDescent="0.25">
      <c r="C16" s="128" t="s">
        <v>151</v>
      </c>
      <c r="D16" s="128"/>
      <c r="E16" s="129"/>
      <c r="F16" s="129">
        <v>0</v>
      </c>
      <c r="G16" s="129">
        <f t="shared" si="1"/>
        <v>0</v>
      </c>
      <c r="H16" s="129">
        <v>0</v>
      </c>
      <c r="I16" s="129">
        <v>0</v>
      </c>
      <c r="J16" s="153">
        <f t="shared" si="2"/>
        <v>0</v>
      </c>
      <c r="L16" s="133">
        <f t="shared" si="3"/>
        <v>1800</v>
      </c>
      <c r="M16" s="131">
        <f t="shared" si="4"/>
        <v>0</v>
      </c>
      <c r="P16" s="132">
        <f t="shared" si="5"/>
        <v>0</v>
      </c>
      <c r="Q16" s="132">
        <f t="shared" si="6"/>
        <v>0</v>
      </c>
      <c r="R16" s="132">
        <f t="shared" si="6"/>
        <v>0</v>
      </c>
      <c r="S16" s="132">
        <f t="shared" si="6"/>
        <v>0</v>
      </c>
      <c r="T16" s="132">
        <f t="shared" si="6"/>
        <v>0</v>
      </c>
      <c r="U16" s="132">
        <f t="shared" si="6"/>
        <v>0</v>
      </c>
      <c r="V16" s="132">
        <f t="shared" si="6"/>
        <v>0</v>
      </c>
    </row>
    <row r="17" spans="3:22" x14ac:dyDescent="0.25">
      <c r="C17" s="128" t="s">
        <v>152</v>
      </c>
      <c r="D17" s="128"/>
      <c r="E17" s="129"/>
      <c r="F17" s="129">
        <v>0</v>
      </c>
      <c r="G17" s="129">
        <f t="shared" si="1"/>
        <v>0</v>
      </c>
      <c r="H17" s="129">
        <v>0</v>
      </c>
      <c r="I17" s="129">
        <v>0</v>
      </c>
      <c r="J17" s="153">
        <f t="shared" si="2"/>
        <v>0</v>
      </c>
      <c r="L17" s="133">
        <f t="shared" si="3"/>
        <v>1800</v>
      </c>
      <c r="M17" s="131">
        <f t="shared" si="4"/>
        <v>0</v>
      </c>
      <c r="P17" s="132">
        <f t="shared" si="5"/>
        <v>0</v>
      </c>
      <c r="Q17" s="132">
        <f t="shared" si="6"/>
        <v>0</v>
      </c>
      <c r="R17" s="132">
        <f t="shared" si="6"/>
        <v>0</v>
      </c>
      <c r="S17" s="132">
        <f t="shared" si="6"/>
        <v>0</v>
      </c>
      <c r="T17" s="132">
        <f t="shared" si="6"/>
        <v>0</v>
      </c>
      <c r="U17" s="132">
        <f t="shared" si="6"/>
        <v>0</v>
      </c>
      <c r="V17" s="132">
        <f t="shared" si="6"/>
        <v>0</v>
      </c>
    </row>
    <row r="18" spans="3:22" x14ac:dyDescent="0.25">
      <c r="C18" s="128" t="s">
        <v>153</v>
      </c>
      <c r="D18" s="128"/>
      <c r="E18" s="129"/>
      <c r="F18" s="129">
        <v>0</v>
      </c>
      <c r="G18" s="129">
        <f t="shared" si="1"/>
        <v>0</v>
      </c>
      <c r="H18" s="129">
        <v>0</v>
      </c>
      <c r="I18" s="129">
        <v>0</v>
      </c>
      <c r="J18" s="153">
        <f t="shared" si="2"/>
        <v>0</v>
      </c>
      <c r="L18" s="133">
        <f t="shared" si="3"/>
        <v>1800</v>
      </c>
      <c r="M18" s="131">
        <f t="shared" si="4"/>
        <v>0</v>
      </c>
      <c r="P18" s="132">
        <f t="shared" si="5"/>
        <v>0</v>
      </c>
      <c r="Q18" s="132">
        <f t="shared" si="6"/>
        <v>0</v>
      </c>
      <c r="R18" s="132">
        <f t="shared" si="6"/>
        <v>0</v>
      </c>
      <c r="S18" s="132">
        <f t="shared" si="6"/>
        <v>0</v>
      </c>
      <c r="T18" s="132">
        <f t="shared" si="6"/>
        <v>0</v>
      </c>
      <c r="U18" s="132">
        <f t="shared" si="6"/>
        <v>0</v>
      </c>
      <c r="V18" s="132">
        <f t="shared" si="6"/>
        <v>0</v>
      </c>
    </row>
    <row r="19" spans="3:22" x14ac:dyDescent="0.25">
      <c r="C19" s="126" t="s">
        <v>197</v>
      </c>
      <c r="D19" s="128"/>
      <c r="E19" s="129"/>
      <c r="F19" s="129">
        <v>0</v>
      </c>
      <c r="G19" s="129">
        <f t="shared" si="1"/>
        <v>0</v>
      </c>
      <c r="H19" s="129">
        <v>0</v>
      </c>
      <c r="I19" s="129">
        <v>0</v>
      </c>
      <c r="J19" s="153">
        <f t="shared" si="2"/>
        <v>0</v>
      </c>
      <c r="L19" s="133">
        <f>$E$9</f>
        <v>1800</v>
      </c>
      <c r="M19" s="131">
        <f t="shared" si="4"/>
        <v>0</v>
      </c>
      <c r="P19" s="132">
        <f t="shared" si="5"/>
        <v>0</v>
      </c>
      <c r="Q19" s="132">
        <f t="shared" si="6"/>
        <v>0</v>
      </c>
      <c r="R19" s="132">
        <f t="shared" si="6"/>
        <v>0</v>
      </c>
      <c r="S19" s="132">
        <f t="shared" si="6"/>
        <v>0</v>
      </c>
      <c r="T19" s="132">
        <f t="shared" si="6"/>
        <v>0</v>
      </c>
      <c r="U19" s="132">
        <f t="shared" si="6"/>
        <v>0</v>
      </c>
      <c r="V19" s="132">
        <f t="shared" si="6"/>
        <v>0</v>
      </c>
    </row>
    <row r="20" spans="3:22" x14ac:dyDescent="0.25">
      <c r="C20" s="126" t="s">
        <v>199</v>
      </c>
      <c r="D20" s="128"/>
      <c r="E20" s="129"/>
      <c r="F20" s="129">
        <v>0</v>
      </c>
      <c r="G20" s="129">
        <f t="shared" si="1"/>
        <v>0</v>
      </c>
      <c r="H20" s="129">
        <v>0</v>
      </c>
      <c r="I20" s="129">
        <v>0</v>
      </c>
      <c r="J20" s="153">
        <f t="shared" si="2"/>
        <v>0</v>
      </c>
      <c r="L20" s="133">
        <f t="shared" si="3"/>
        <v>1800</v>
      </c>
      <c r="M20" s="131">
        <f t="shared" si="4"/>
        <v>0</v>
      </c>
      <c r="P20" s="132">
        <f t="shared" si="5"/>
        <v>0</v>
      </c>
      <c r="Q20" s="132">
        <f t="shared" si="6"/>
        <v>0</v>
      </c>
      <c r="R20" s="132">
        <f t="shared" si="6"/>
        <v>0</v>
      </c>
      <c r="S20" s="132">
        <f t="shared" si="6"/>
        <v>0</v>
      </c>
      <c r="T20" s="132">
        <f t="shared" si="6"/>
        <v>0</v>
      </c>
      <c r="U20" s="132">
        <f t="shared" si="6"/>
        <v>0</v>
      </c>
      <c r="V20" s="132">
        <f t="shared" si="6"/>
        <v>0</v>
      </c>
    </row>
    <row r="21" spans="3:22" x14ac:dyDescent="0.25">
      <c r="C21" s="126" t="s">
        <v>200</v>
      </c>
      <c r="D21" s="128"/>
      <c r="E21" s="129"/>
      <c r="F21" s="129">
        <v>0</v>
      </c>
      <c r="G21" s="129">
        <f t="shared" si="1"/>
        <v>0</v>
      </c>
      <c r="H21" s="129">
        <v>0</v>
      </c>
      <c r="I21" s="129">
        <v>0</v>
      </c>
      <c r="J21" s="153">
        <f t="shared" ref="J21:J23" si="7">SUM(E21:I21)</f>
        <v>0</v>
      </c>
      <c r="L21" s="133">
        <f t="shared" si="3"/>
        <v>1800</v>
      </c>
      <c r="M21" s="131">
        <f t="shared" ref="M21:M23" si="8">J21/L21</f>
        <v>0</v>
      </c>
      <c r="P21" s="132">
        <f t="shared" ref="P21:P23" si="9">M21*(1 + $J$7)</f>
        <v>0</v>
      </c>
      <c r="Q21" s="132">
        <f t="shared" ref="Q21:V21" si="10">P21*(1+$J$7)</f>
        <v>0</v>
      </c>
      <c r="R21" s="132">
        <f t="shared" si="10"/>
        <v>0</v>
      </c>
      <c r="S21" s="132">
        <f t="shared" si="10"/>
        <v>0</v>
      </c>
      <c r="T21" s="132">
        <f t="shared" si="10"/>
        <v>0</v>
      </c>
      <c r="U21" s="132">
        <f t="shared" si="10"/>
        <v>0</v>
      </c>
      <c r="V21" s="132">
        <f t="shared" si="10"/>
        <v>0</v>
      </c>
    </row>
    <row r="22" spans="3:22" x14ac:dyDescent="0.25">
      <c r="C22" s="128" t="s">
        <v>201</v>
      </c>
      <c r="D22" s="128"/>
      <c r="E22" s="129"/>
      <c r="F22" s="129">
        <v>0</v>
      </c>
      <c r="G22" s="129">
        <f t="shared" si="1"/>
        <v>0</v>
      </c>
      <c r="H22" s="129">
        <v>0</v>
      </c>
      <c r="I22" s="129">
        <v>0</v>
      </c>
      <c r="J22" s="153">
        <f t="shared" si="7"/>
        <v>0</v>
      </c>
      <c r="L22" s="133">
        <v>900</v>
      </c>
      <c r="M22" s="131">
        <f t="shared" si="8"/>
        <v>0</v>
      </c>
      <c r="P22" s="132">
        <f t="shared" si="9"/>
        <v>0</v>
      </c>
      <c r="Q22" s="132">
        <f t="shared" ref="Q22:V22" si="11">P22*(1+$J$7)</f>
        <v>0</v>
      </c>
      <c r="R22" s="132">
        <f t="shared" si="11"/>
        <v>0</v>
      </c>
      <c r="S22" s="132">
        <f t="shared" si="11"/>
        <v>0</v>
      </c>
      <c r="T22" s="132">
        <f t="shared" si="11"/>
        <v>0</v>
      </c>
      <c r="U22" s="132">
        <f t="shared" si="11"/>
        <v>0</v>
      </c>
      <c r="V22" s="132">
        <f t="shared" si="11"/>
        <v>0</v>
      </c>
    </row>
    <row r="23" spans="3:22" x14ac:dyDescent="0.25">
      <c r="C23" s="128" t="s">
        <v>175</v>
      </c>
      <c r="D23" s="128"/>
      <c r="E23" s="129"/>
      <c r="F23" s="129">
        <v>0</v>
      </c>
      <c r="G23" s="129">
        <f t="shared" si="1"/>
        <v>0</v>
      </c>
      <c r="H23" s="129">
        <v>0</v>
      </c>
      <c r="I23" s="129">
        <v>0</v>
      </c>
      <c r="J23" s="153">
        <f t="shared" si="7"/>
        <v>0</v>
      </c>
      <c r="L23" s="133">
        <f t="shared" si="3"/>
        <v>1800</v>
      </c>
      <c r="M23" s="131">
        <f t="shared" si="8"/>
        <v>0</v>
      </c>
      <c r="P23" s="132">
        <f t="shared" si="9"/>
        <v>0</v>
      </c>
      <c r="Q23" s="132">
        <f t="shared" ref="Q23:V23" si="12">P23*(1+$J$7)</f>
        <v>0</v>
      </c>
      <c r="R23" s="132">
        <f t="shared" si="12"/>
        <v>0</v>
      </c>
      <c r="S23" s="132">
        <f t="shared" si="12"/>
        <v>0</v>
      </c>
      <c r="T23" s="132">
        <f t="shared" si="12"/>
        <v>0</v>
      </c>
      <c r="U23" s="132">
        <f t="shared" si="12"/>
        <v>0</v>
      </c>
      <c r="V23" s="132">
        <f t="shared" si="12"/>
        <v>0</v>
      </c>
    </row>
    <row r="24" spans="3:22" x14ac:dyDescent="0.25">
      <c r="C24" s="128" t="s">
        <v>176</v>
      </c>
      <c r="D24" s="128"/>
      <c r="E24" s="129"/>
      <c r="F24" s="129">
        <v>0</v>
      </c>
      <c r="G24" s="129">
        <f t="shared" si="1"/>
        <v>0</v>
      </c>
      <c r="H24" s="129">
        <v>0</v>
      </c>
      <c r="I24" s="129">
        <v>0</v>
      </c>
      <c r="J24" s="153">
        <f t="shared" si="2"/>
        <v>0</v>
      </c>
      <c r="L24" s="133">
        <f t="shared" si="3"/>
        <v>1800</v>
      </c>
      <c r="M24" s="131">
        <f t="shared" si="4"/>
        <v>0</v>
      </c>
      <c r="P24" s="132">
        <f t="shared" si="5"/>
        <v>0</v>
      </c>
      <c r="Q24" s="132">
        <f t="shared" si="6"/>
        <v>0</v>
      </c>
      <c r="R24" s="132">
        <f t="shared" si="6"/>
        <v>0</v>
      </c>
      <c r="S24" s="132">
        <f t="shared" si="6"/>
        <v>0</v>
      </c>
      <c r="T24" s="132">
        <f t="shared" si="6"/>
        <v>0</v>
      </c>
      <c r="U24" s="132">
        <f t="shared" si="6"/>
        <v>0</v>
      </c>
      <c r="V24" s="132">
        <f t="shared" si="6"/>
        <v>0</v>
      </c>
    </row>
    <row r="25" spans="3:22" x14ac:dyDescent="0.25">
      <c r="C25" s="128" t="s">
        <v>177</v>
      </c>
      <c r="D25" s="128"/>
      <c r="E25" s="129"/>
      <c r="F25" s="129">
        <v>0</v>
      </c>
      <c r="G25" s="129">
        <f t="shared" si="1"/>
        <v>0</v>
      </c>
      <c r="H25" s="129">
        <v>0</v>
      </c>
      <c r="I25" s="129">
        <v>0</v>
      </c>
      <c r="J25" s="153">
        <f t="shared" si="2"/>
        <v>0</v>
      </c>
      <c r="L25" s="133">
        <f t="shared" si="3"/>
        <v>1800</v>
      </c>
      <c r="M25" s="131">
        <f t="shared" si="4"/>
        <v>0</v>
      </c>
      <c r="P25" s="132">
        <f t="shared" si="5"/>
        <v>0</v>
      </c>
      <c r="Q25" s="132">
        <f t="shared" si="6"/>
        <v>0</v>
      </c>
      <c r="R25" s="132">
        <f t="shared" si="6"/>
        <v>0</v>
      </c>
      <c r="S25" s="132">
        <f t="shared" si="6"/>
        <v>0</v>
      </c>
      <c r="T25" s="132">
        <f t="shared" si="6"/>
        <v>0</v>
      </c>
      <c r="U25" s="132">
        <f t="shared" si="6"/>
        <v>0</v>
      </c>
      <c r="V25" s="132">
        <f t="shared" si="6"/>
        <v>0</v>
      </c>
    </row>
    <row r="26" spans="3:22" x14ac:dyDescent="0.25">
      <c r="C26" s="128" t="s">
        <v>178</v>
      </c>
      <c r="D26" s="128"/>
      <c r="E26" s="129"/>
      <c r="F26" s="129">
        <v>0</v>
      </c>
      <c r="G26" s="129">
        <f t="shared" si="1"/>
        <v>0</v>
      </c>
      <c r="H26" s="129">
        <v>0</v>
      </c>
      <c r="I26" s="129">
        <v>0</v>
      </c>
      <c r="J26" s="153">
        <f t="shared" si="2"/>
        <v>0</v>
      </c>
      <c r="L26" s="133">
        <f t="shared" si="3"/>
        <v>1800</v>
      </c>
      <c r="M26" s="131">
        <f t="shared" si="4"/>
        <v>0</v>
      </c>
      <c r="P26" s="132">
        <f t="shared" si="5"/>
        <v>0</v>
      </c>
      <c r="Q26" s="132">
        <f t="shared" si="6"/>
        <v>0</v>
      </c>
      <c r="R26" s="132">
        <f t="shared" si="6"/>
        <v>0</v>
      </c>
      <c r="S26" s="132">
        <f t="shared" si="6"/>
        <v>0</v>
      </c>
      <c r="T26" s="132">
        <f t="shared" si="6"/>
        <v>0</v>
      </c>
      <c r="U26" s="132">
        <f t="shared" si="6"/>
        <v>0</v>
      </c>
      <c r="V26" s="132">
        <f t="shared" si="6"/>
        <v>0</v>
      </c>
    </row>
    <row r="27" spans="3:22" x14ac:dyDescent="0.25">
      <c r="C27" s="128" t="s">
        <v>179</v>
      </c>
      <c r="D27" s="128"/>
      <c r="E27" s="129"/>
      <c r="F27" s="129">
        <v>0</v>
      </c>
      <c r="G27" s="129">
        <f t="shared" si="1"/>
        <v>0</v>
      </c>
      <c r="H27" s="129">
        <v>0</v>
      </c>
      <c r="I27" s="129">
        <v>0</v>
      </c>
      <c r="J27" s="153">
        <f t="shared" ref="J27" si="13">SUM(E27:I27)</f>
        <v>0</v>
      </c>
      <c r="L27" s="133">
        <f t="shared" si="3"/>
        <v>1800</v>
      </c>
      <c r="M27" s="131">
        <f t="shared" ref="M27" si="14">J27/L27</f>
        <v>0</v>
      </c>
      <c r="P27" s="132">
        <f t="shared" ref="P27" si="15">M27*(1 + $J$7)</f>
        <v>0</v>
      </c>
      <c r="Q27" s="132">
        <f t="shared" si="6"/>
        <v>0</v>
      </c>
      <c r="R27" s="132">
        <f t="shared" si="6"/>
        <v>0</v>
      </c>
      <c r="S27" s="132">
        <f t="shared" si="6"/>
        <v>0</v>
      </c>
      <c r="T27" s="132">
        <f t="shared" si="6"/>
        <v>0</v>
      </c>
      <c r="U27" s="132">
        <f t="shared" si="6"/>
        <v>0</v>
      </c>
      <c r="V27" s="132">
        <f t="shared" si="6"/>
        <v>0</v>
      </c>
    </row>
    <row r="28" spans="3:22" x14ac:dyDescent="0.25">
      <c r="C28" s="128" t="s">
        <v>180</v>
      </c>
      <c r="D28" s="128"/>
      <c r="E28" s="129"/>
      <c r="F28" s="129">
        <v>0</v>
      </c>
      <c r="G28" s="129">
        <f t="shared" si="1"/>
        <v>0</v>
      </c>
      <c r="H28" s="129">
        <v>0</v>
      </c>
      <c r="I28" s="129">
        <v>0</v>
      </c>
      <c r="J28" s="153">
        <f t="shared" si="2"/>
        <v>0</v>
      </c>
      <c r="L28" s="133">
        <f t="shared" si="3"/>
        <v>1800</v>
      </c>
      <c r="M28" s="131">
        <f t="shared" si="4"/>
        <v>0</v>
      </c>
      <c r="P28" s="132">
        <f t="shared" si="5"/>
        <v>0</v>
      </c>
      <c r="Q28" s="132">
        <f t="shared" si="6"/>
        <v>0</v>
      </c>
      <c r="R28" s="132">
        <f t="shared" si="6"/>
        <v>0</v>
      </c>
      <c r="S28" s="132">
        <f t="shared" si="6"/>
        <v>0</v>
      </c>
      <c r="T28" s="132">
        <f t="shared" si="6"/>
        <v>0</v>
      </c>
      <c r="U28" s="132">
        <f t="shared" si="6"/>
        <v>0</v>
      </c>
      <c r="V28" s="132">
        <f t="shared" si="6"/>
        <v>0</v>
      </c>
    </row>
    <row r="30" spans="3:22" ht="18.75" x14ac:dyDescent="0.3">
      <c r="C30" s="151" t="s">
        <v>210</v>
      </c>
    </row>
    <row r="31" spans="3:22" x14ac:dyDescent="0.25">
      <c r="C31" s="150" t="s">
        <v>181</v>
      </c>
      <c r="D31" s="104" t="s">
        <v>39</v>
      </c>
      <c r="E31" s="104" t="s">
        <v>40</v>
      </c>
      <c r="F31" s="104" t="s">
        <v>44</v>
      </c>
      <c r="G31" s="104" t="s">
        <v>45</v>
      </c>
      <c r="H31" s="104" t="s">
        <v>46</v>
      </c>
      <c r="I31" s="104" t="s">
        <v>47</v>
      </c>
      <c r="J31" s="104" t="s">
        <v>48</v>
      </c>
      <c r="K31" s="104" t="s">
        <v>49</v>
      </c>
    </row>
    <row r="32" spans="3:22" x14ac:dyDescent="0.25">
      <c r="C32" s="54" t="str">
        <f>C13</f>
        <v>&lt;Role holder 1&gt;</v>
      </c>
      <c r="D32" s="226">
        <v>1</v>
      </c>
      <c r="E32" s="226">
        <v>1</v>
      </c>
      <c r="F32" s="226"/>
      <c r="G32" s="226"/>
      <c r="H32" s="226"/>
      <c r="I32" s="226"/>
      <c r="J32" s="226"/>
      <c r="K32" s="226"/>
    </row>
    <row r="33" spans="3:11" x14ac:dyDescent="0.25">
      <c r="C33" s="54" t="str">
        <f t="shared" ref="C33:C47" si="16">C14</f>
        <v>&lt;Role holder 2&gt;</v>
      </c>
      <c r="D33" s="226">
        <v>1</v>
      </c>
      <c r="E33" s="226">
        <v>1</v>
      </c>
      <c r="F33" s="226"/>
      <c r="G33" s="226"/>
      <c r="H33" s="226"/>
      <c r="I33" s="226"/>
      <c r="J33" s="226"/>
      <c r="K33" s="226"/>
    </row>
    <row r="34" spans="3:11" x14ac:dyDescent="0.25">
      <c r="C34" s="54" t="str">
        <f t="shared" si="16"/>
        <v>&lt;Role holder 3&gt;</v>
      </c>
      <c r="D34" s="226">
        <v>1</v>
      </c>
      <c r="E34" s="226">
        <v>1</v>
      </c>
      <c r="F34" s="226"/>
      <c r="G34" s="226"/>
      <c r="H34" s="226"/>
      <c r="I34" s="226"/>
      <c r="J34" s="226"/>
      <c r="K34" s="226"/>
    </row>
    <row r="35" spans="3:11" x14ac:dyDescent="0.25">
      <c r="C35" s="54" t="str">
        <f t="shared" si="16"/>
        <v>&lt;Role holder 4&gt;</v>
      </c>
      <c r="D35" s="226"/>
      <c r="E35" s="226"/>
      <c r="F35" s="226"/>
      <c r="G35" s="226"/>
      <c r="H35" s="226"/>
      <c r="I35" s="226"/>
      <c r="J35" s="226"/>
      <c r="K35" s="226"/>
    </row>
    <row r="36" spans="3:11" x14ac:dyDescent="0.25">
      <c r="C36" s="54" t="str">
        <f t="shared" si="16"/>
        <v>&lt;Role holder 5&gt;</v>
      </c>
      <c r="D36" s="226"/>
      <c r="E36" s="226"/>
      <c r="F36" s="226"/>
      <c r="G36" s="226"/>
      <c r="H36" s="226"/>
      <c r="I36" s="226"/>
      <c r="J36" s="226"/>
      <c r="K36" s="226"/>
    </row>
    <row r="37" spans="3:11" x14ac:dyDescent="0.25">
      <c r="C37" s="54" t="str">
        <f t="shared" si="16"/>
        <v>&lt;Role holder 6&gt;</v>
      </c>
      <c r="D37" s="226"/>
      <c r="E37" s="226"/>
      <c r="F37" s="226"/>
      <c r="G37" s="226"/>
      <c r="H37" s="226"/>
      <c r="I37" s="226"/>
      <c r="J37" s="226"/>
      <c r="K37" s="226"/>
    </row>
    <row r="38" spans="3:11" x14ac:dyDescent="0.25">
      <c r="C38" s="54" t="str">
        <f t="shared" si="16"/>
        <v>&lt;Academic Manager not within the above&gt;</v>
      </c>
      <c r="D38" s="226"/>
      <c r="E38" s="226"/>
      <c r="F38" s="226"/>
      <c r="G38" s="226"/>
      <c r="H38" s="226"/>
      <c r="I38" s="226"/>
      <c r="J38" s="226"/>
      <c r="K38" s="226"/>
    </row>
    <row r="39" spans="3:11" x14ac:dyDescent="0.25">
      <c r="C39" s="54" t="str">
        <f t="shared" si="16"/>
        <v>&lt;Administrative Staff Type 1&gt;</v>
      </c>
      <c r="D39" s="226"/>
      <c r="E39" s="226"/>
      <c r="F39" s="226"/>
      <c r="G39" s="226"/>
      <c r="H39" s="226"/>
      <c r="I39" s="226"/>
      <c r="J39" s="226"/>
      <c r="K39" s="226"/>
    </row>
    <row r="40" spans="3:11" x14ac:dyDescent="0.25">
      <c r="C40" s="54" t="str">
        <f t="shared" si="16"/>
        <v>&lt;Administrative Staff Type 2&gt;</v>
      </c>
      <c r="D40" s="226"/>
      <c r="E40" s="226"/>
      <c r="F40" s="226"/>
      <c r="G40" s="226"/>
      <c r="H40" s="226"/>
      <c r="I40" s="226"/>
      <c r="J40" s="226"/>
      <c r="K40" s="226"/>
    </row>
    <row r="41" spans="3:11" x14ac:dyDescent="0.25">
      <c r="C41" s="54" t="str">
        <f t="shared" si="16"/>
        <v>&lt;Technicians&gt;</v>
      </c>
      <c r="D41" s="226"/>
      <c r="E41" s="226"/>
      <c r="F41" s="226"/>
      <c r="G41" s="226"/>
      <c r="H41" s="226"/>
      <c r="I41" s="226"/>
      <c r="J41" s="226"/>
      <c r="K41" s="226"/>
    </row>
    <row r="42" spans="3:11" x14ac:dyDescent="0.25">
      <c r="C42" s="54" t="str">
        <f t="shared" si="16"/>
        <v>&lt;Other 5&gt;</v>
      </c>
      <c r="D42" s="226"/>
      <c r="E42" s="226"/>
      <c r="F42" s="226"/>
      <c r="G42" s="226"/>
      <c r="H42" s="226"/>
      <c r="I42" s="226"/>
      <c r="J42" s="226"/>
      <c r="K42" s="226"/>
    </row>
    <row r="43" spans="3:11" x14ac:dyDescent="0.25">
      <c r="C43" s="54" t="str">
        <f t="shared" si="16"/>
        <v>&lt;Other 6&gt;</v>
      </c>
      <c r="D43" s="226"/>
      <c r="E43" s="226"/>
      <c r="F43" s="226"/>
      <c r="G43" s="226"/>
      <c r="H43" s="226"/>
      <c r="I43" s="226"/>
      <c r="J43" s="226"/>
      <c r="K43" s="226"/>
    </row>
    <row r="44" spans="3:11" x14ac:dyDescent="0.25">
      <c r="C44" s="54" t="str">
        <f t="shared" si="16"/>
        <v>&lt;Other 7&gt;</v>
      </c>
      <c r="D44" s="226"/>
      <c r="E44" s="226"/>
      <c r="F44" s="226"/>
      <c r="G44" s="226"/>
      <c r="H44" s="226"/>
      <c r="I44" s="226"/>
      <c r="J44" s="226"/>
      <c r="K44" s="226"/>
    </row>
    <row r="45" spans="3:11" x14ac:dyDescent="0.25">
      <c r="C45" s="54" t="str">
        <f t="shared" si="16"/>
        <v>&lt;Other 8&gt;</v>
      </c>
      <c r="D45" s="226"/>
      <c r="E45" s="226"/>
      <c r="F45" s="226"/>
      <c r="G45" s="226"/>
      <c r="H45" s="226"/>
      <c r="I45" s="226"/>
      <c r="J45" s="226"/>
      <c r="K45" s="226"/>
    </row>
    <row r="46" spans="3:11" x14ac:dyDescent="0.25">
      <c r="C46" s="54" t="str">
        <f t="shared" si="16"/>
        <v>&lt;Other 9&gt;</v>
      </c>
      <c r="D46" s="226"/>
      <c r="E46" s="226"/>
      <c r="F46" s="226"/>
      <c r="G46" s="226"/>
      <c r="H46" s="226"/>
      <c r="I46" s="226"/>
      <c r="J46" s="226"/>
      <c r="K46" s="226"/>
    </row>
    <row r="47" spans="3:11" x14ac:dyDescent="0.25">
      <c r="C47" s="54" t="str">
        <f t="shared" si="16"/>
        <v>&lt;Other 10&gt;</v>
      </c>
      <c r="D47" s="226"/>
      <c r="E47" s="226"/>
      <c r="F47" s="226"/>
      <c r="G47" s="226"/>
      <c r="H47" s="226"/>
      <c r="I47" s="226"/>
      <c r="J47" s="226"/>
      <c r="K47" s="226"/>
    </row>
    <row r="49" spans="3:22" ht="18.75" x14ac:dyDescent="0.3">
      <c r="C49" s="23" t="s">
        <v>211</v>
      </c>
      <c r="D49" s="95" t="s">
        <v>182</v>
      </c>
      <c r="E49" s="5"/>
      <c r="F49" s="5"/>
      <c r="G49" s="5"/>
      <c r="H49" s="5"/>
      <c r="I49" s="5"/>
      <c r="J49" s="5"/>
      <c r="K49" s="5"/>
      <c r="M49" s="23" t="s">
        <v>225</v>
      </c>
      <c r="N49" s="95"/>
      <c r="O49" s="5"/>
    </row>
    <row r="50" spans="3:22" x14ac:dyDescent="0.25">
      <c r="D50" s="104" t="s">
        <v>39</v>
      </c>
      <c r="E50" s="104" t="s">
        <v>40</v>
      </c>
      <c r="F50" s="104" t="s">
        <v>44</v>
      </c>
      <c r="G50" s="104" t="s">
        <v>45</v>
      </c>
      <c r="H50" s="104" t="s">
        <v>46</v>
      </c>
      <c r="I50" s="104" t="s">
        <v>47</v>
      </c>
      <c r="J50" s="104" t="s">
        <v>48</v>
      </c>
      <c r="K50" s="104" t="s">
        <v>49</v>
      </c>
      <c r="M50"/>
      <c r="N50" s="104" t="s">
        <v>39</v>
      </c>
      <c r="O50" s="104" t="s">
        <v>40</v>
      </c>
      <c r="P50" s="104" t="s">
        <v>44</v>
      </c>
      <c r="Q50" s="104" t="s">
        <v>45</v>
      </c>
      <c r="R50" s="104" t="s">
        <v>46</v>
      </c>
      <c r="S50" s="104" t="s">
        <v>47</v>
      </c>
      <c r="T50" s="104" t="s">
        <v>48</v>
      </c>
      <c r="U50" s="104" t="s">
        <v>49</v>
      </c>
      <c r="V50" s="105"/>
    </row>
    <row r="51" spans="3:22" x14ac:dyDescent="0.25">
      <c r="C51" s="11" t="str">
        <f t="shared" ref="C51:C64" si="17">C13</f>
        <v>&lt;Role holder 1&gt;</v>
      </c>
      <c r="D51" s="132">
        <f>J13*D32</f>
        <v>73999.399999999994</v>
      </c>
      <c r="E51" s="132">
        <f>J13*E32*(1+$J$7)</f>
        <v>75479.387999999992</v>
      </c>
      <c r="F51" s="132">
        <f t="shared" ref="F51:K51" si="18">E51*F32*(1+$J$7)</f>
        <v>0</v>
      </c>
      <c r="G51" s="132">
        <f t="shared" si="18"/>
        <v>0</v>
      </c>
      <c r="H51" s="132">
        <f t="shared" si="18"/>
        <v>0</v>
      </c>
      <c r="I51" s="132">
        <f t="shared" si="18"/>
        <v>0</v>
      </c>
      <c r="J51" s="132">
        <f t="shared" si="18"/>
        <v>0</v>
      </c>
      <c r="K51" s="132">
        <f t="shared" si="18"/>
        <v>0</v>
      </c>
      <c r="M51" s="11" t="str">
        <f>C51</f>
        <v>&lt;Role holder 1&gt;</v>
      </c>
      <c r="N51" s="212">
        <f t="shared" ref="N51:U51" si="19">D51</f>
        <v>73999.399999999994</v>
      </c>
      <c r="O51" s="212">
        <f t="shared" si="19"/>
        <v>75479.387999999992</v>
      </c>
      <c r="P51" s="212">
        <f t="shared" si="19"/>
        <v>0</v>
      </c>
      <c r="Q51" s="212">
        <f t="shared" si="19"/>
        <v>0</v>
      </c>
      <c r="R51" s="212">
        <f t="shared" si="19"/>
        <v>0</v>
      </c>
      <c r="S51" s="212">
        <f t="shared" si="19"/>
        <v>0</v>
      </c>
      <c r="T51" s="212">
        <f t="shared" si="19"/>
        <v>0</v>
      </c>
      <c r="U51" s="212">
        <f t="shared" si="19"/>
        <v>0</v>
      </c>
      <c r="V51" s="149"/>
    </row>
    <row r="52" spans="3:22" x14ac:dyDescent="0.25">
      <c r="C52" s="11" t="str">
        <f t="shared" si="17"/>
        <v>&lt;Role holder 2&gt;</v>
      </c>
      <c r="D52" s="132">
        <f t="shared" ref="D52:D66" si="20">J14*D33</f>
        <v>45249.4</v>
      </c>
      <c r="E52" s="132">
        <f t="shared" ref="E52:E66" si="21">J14*E33*(1+$J$7)</f>
        <v>46154.387999999999</v>
      </c>
      <c r="F52" s="132">
        <f t="shared" ref="F52:K66" si="22">E52*F33*(1+$J$7)</f>
        <v>0</v>
      </c>
      <c r="G52" s="132">
        <f t="shared" si="22"/>
        <v>0</v>
      </c>
      <c r="H52" s="132">
        <f t="shared" si="22"/>
        <v>0</v>
      </c>
      <c r="I52" s="132">
        <f t="shared" si="22"/>
        <v>0</v>
      </c>
      <c r="J52" s="132">
        <f t="shared" si="22"/>
        <v>0</v>
      </c>
      <c r="K52" s="132">
        <f t="shared" si="22"/>
        <v>0</v>
      </c>
      <c r="M52" s="11" t="str">
        <f t="shared" ref="M52:M66" si="23">C52</f>
        <v>&lt;Role holder 2&gt;</v>
      </c>
      <c r="N52" s="212">
        <f t="shared" ref="N52:N66" si="24">D52</f>
        <v>45249.4</v>
      </c>
      <c r="O52" s="212">
        <f t="shared" ref="O52:O66" si="25">E52</f>
        <v>46154.387999999999</v>
      </c>
      <c r="P52" s="212">
        <f t="shared" ref="P52:P66" si="26">F52</f>
        <v>0</v>
      </c>
      <c r="Q52" s="212">
        <f t="shared" ref="Q52:Q66" si="27">G52</f>
        <v>0</v>
      </c>
      <c r="R52" s="212">
        <f t="shared" ref="R52:R66" si="28">H52</f>
        <v>0</v>
      </c>
      <c r="S52" s="212">
        <f t="shared" ref="S52:S66" si="29">I52</f>
        <v>0</v>
      </c>
      <c r="T52" s="212">
        <f t="shared" ref="T52:T66" si="30">J52</f>
        <v>0</v>
      </c>
      <c r="U52" s="212">
        <f t="shared" ref="U52:U66" si="31">K52</f>
        <v>0</v>
      </c>
      <c r="V52" s="149"/>
    </row>
    <row r="53" spans="3:22" x14ac:dyDescent="0.25">
      <c r="C53" s="11" t="str">
        <f t="shared" si="17"/>
        <v>&lt;Role holder 3&gt;</v>
      </c>
      <c r="D53" s="132">
        <f t="shared" si="20"/>
        <v>27999.4</v>
      </c>
      <c r="E53" s="132">
        <f t="shared" si="21"/>
        <v>28559.388000000003</v>
      </c>
      <c r="F53" s="132">
        <f t="shared" si="22"/>
        <v>0</v>
      </c>
      <c r="G53" s="132">
        <f t="shared" si="22"/>
        <v>0</v>
      </c>
      <c r="H53" s="132">
        <f t="shared" si="22"/>
        <v>0</v>
      </c>
      <c r="I53" s="132">
        <f t="shared" si="22"/>
        <v>0</v>
      </c>
      <c r="J53" s="132">
        <f t="shared" si="22"/>
        <v>0</v>
      </c>
      <c r="K53" s="132">
        <f t="shared" si="22"/>
        <v>0</v>
      </c>
      <c r="M53" s="11" t="str">
        <f t="shared" si="23"/>
        <v>&lt;Role holder 3&gt;</v>
      </c>
      <c r="N53" s="212">
        <f t="shared" si="24"/>
        <v>27999.4</v>
      </c>
      <c r="O53" s="212">
        <f t="shared" si="25"/>
        <v>28559.388000000003</v>
      </c>
      <c r="P53" s="212">
        <f t="shared" si="26"/>
        <v>0</v>
      </c>
      <c r="Q53" s="212">
        <f t="shared" si="27"/>
        <v>0</v>
      </c>
      <c r="R53" s="212">
        <f t="shared" si="28"/>
        <v>0</v>
      </c>
      <c r="S53" s="212">
        <f t="shared" si="29"/>
        <v>0</v>
      </c>
      <c r="T53" s="212">
        <f t="shared" si="30"/>
        <v>0</v>
      </c>
      <c r="U53" s="212">
        <f t="shared" si="31"/>
        <v>0</v>
      </c>
      <c r="V53" s="149"/>
    </row>
    <row r="54" spans="3:22" x14ac:dyDescent="0.25">
      <c r="C54" s="11" t="str">
        <f t="shared" si="17"/>
        <v>&lt;Role holder 4&gt;</v>
      </c>
      <c r="D54" s="132">
        <f t="shared" si="20"/>
        <v>0</v>
      </c>
      <c r="E54" s="132">
        <f t="shared" si="21"/>
        <v>0</v>
      </c>
      <c r="F54" s="132">
        <f t="shared" si="22"/>
        <v>0</v>
      </c>
      <c r="G54" s="132">
        <f t="shared" si="22"/>
        <v>0</v>
      </c>
      <c r="H54" s="132">
        <f t="shared" si="22"/>
        <v>0</v>
      </c>
      <c r="I54" s="132">
        <f t="shared" si="22"/>
        <v>0</v>
      </c>
      <c r="J54" s="132">
        <f t="shared" si="22"/>
        <v>0</v>
      </c>
      <c r="K54" s="132">
        <f t="shared" si="22"/>
        <v>0</v>
      </c>
      <c r="M54" s="11" t="str">
        <f t="shared" si="23"/>
        <v>&lt;Role holder 4&gt;</v>
      </c>
      <c r="N54" s="212">
        <f t="shared" si="24"/>
        <v>0</v>
      </c>
      <c r="O54" s="212">
        <f t="shared" si="25"/>
        <v>0</v>
      </c>
      <c r="P54" s="212">
        <f t="shared" si="26"/>
        <v>0</v>
      </c>
      <c r="Q54" s="212">
        <f t="shared" si="27"/>
        <v>0</v>
      </c>
      <c r="R54" s="212">
        <f t="shared" si="28"/>
        <v>0</v>
      </c>
      <c r="S54" s="212">
        <f t="shared" si="29"/>
        <v>0</v>
      </c>
      <c r="T54" s="212">
        <f t="shared" si="30"/>
        <v>0</v>
      </c>
      <c r="U54" s="212">
        <f t="shared" si="31"/>
        <v>0</v>
      </c>
      <c r="V54" s="149"/>
    </row>
    <row r="55" spans="3:22" x14ac:dyDescent="0.25">
      <c r="C55" s="11" t="str">
        <f t="shared" si="17"/>
        <v>&lt;Role holder 5&gt;</v>
      </c>
      <c r="D55" s="132">
        <f t="shared" si="20"/>
        <v>0</v>
      </c>
      <c r="E55" s="132">
        <f t="shared" si="21"/>
        <v>0</v>
      </c>
      <c r="F55" s="132">
        <f t="shared" si="22"/>
        <v>0</v>
      </c>
      <c r="G55" s="132">
        <f t="shared" si="22"/>
        <v>0</v>
      </c>
      <c r="H55" s="132">
        <f t="shared" si="22"/>
        <v>0</v>
      </c>
      <c r="I55" s="132">
        <f t="shared" si="22"/>
        <v>0</v>
      </c>
      <c r="J55" s="132">
        <f t="shared" si="22"/>
        <v>0</v>
      </c>
      <c r="K55" s="132">
        <f t="shared" si="22"/>
        <v>0</v>
      </c>
      <c r="M55" s="11" t="str">
        <f t="shared" si="23"/>
        <v>&lt;Role holder 5&gt;</v>
      </c>
      <c r="N55" s="212">
        <f t="shared" si="24"/>
        <v>0</v>
      </c>
      <c r="O55" s="212">
        <f t="shared" si="25"/>
        <v>0</v>
      </c>
      <c r="P55" s="212">
        <f t="shared" si="26"/>
        <v>0</v>
      </c>
      <c r="Q55" s="212">
        <f t="shared" si="27"/>
        <v>0</v>
      </c>
      <c r="R55" s="212">
        <f t="shared" si="28"/>
        <v>0</v>
      </c>
      <c r="S55" s="212">
        <f t="shared" si="29"/>
        <v>0</v>
      </c>
      <c r="T55" s="212">
        <f t="shared" si="30"/>
        <v>0</v>
      </c>
      <c r="U55" s="212">
        <f t="shared" si="31"/>
        <v>0</v>
      </c>
      <c r="V55" s="149"/>
    </row>
    <row r="56" spans="3:22" x14ac:dyDescent="0.25">
      <c r="C56" s="11" t="str">
        <f t="shared" si="17"/>
        <v>&lt;Role holder 6&gt;</v>
      </c>
      <c r="D56" s="132">
        <f t="shared" si="20"/>
        <v>0</v>
      </c>
      <c r="E56" s="132">
        <f t="shared" si="21"/>
        <v>0</v>
      </c>
      <c r="F56" s="132">
        <f t="shared" si="22"/>
        <v>0</v>
      </c>
      <c r="G56" s="132">
        <f t="shared" si="22"/>
        <v>0</v>
      </c>
      <c r="H56" s="132">
        <f t="shared" si="22"/>
        <v>0</v>
      </c>
      <c r="I56" s="132">
        <f t="shared" si="22"/>
        <v>0</v>
      </c>
      <c r="J56" s="132">
        <f t="shared" si="22"/>
        <v>0</v>
      </c>
      <c r="K56" s="132">
        <f t="shared" si="22"/>
        <v>0</v>
      </c>
      <c r="M56" s="11" t="str">
        <f t="shared" si="23"/>
        <v>&lt;Role holder 6&gt;</v>
      </c>
      <c r="N56" s="212">
        <f t="shared" si="24"/>
        <v>0</v>
      </c>
      <c r="O56" s="212">
        <f t="shared" si="25"/>
        <v>0</v>
      </c>
      <c r="P56" s="212">
        <f t="shared" si="26"/>
        <v>0</v>
      </c>
      <c r="Q56" s="212">
        <f t="shared" si="27"/>
        <v>0</v>
      </c>
      <c r="R56" s="212">
        <f t="shared" si="28"/>
        <v>0</v>
      </c>
      <c r="S56" s="212">
        <f t="shared" si="29"/>
        <v>0</v>
      </c>
      <c r="T56" s="212">
        <f t="shared" si="30"/>
        <v>0</v>
      </c>
      <c r="U56" s="212">
        <f t="shared" si="31"/>
        <v>0</v>
      </c>
      <c r="V56" s="149"/>
    </row>
    <row r="57" spans="3:22" x14ac:dyDescent="0.25">
      <c r="C57" s="11" t="str">
        <f t="shared" si="17"/>
        <v>&lt;Academic Manager not within the above&gt;</v>
      </c>
      <c r="D57" s="132">
        <f t="shared" si="20"/>
        <v>0</v>
      </c>
      <c r="E57" s="132">
        <f t="shared" si="21"/>
        <v>0</v>
      </c>
      <c r="F57" s="132">
        <f t="shared" si="22"/>
        <v>0</v>
      </c>
      <c r="G57" s="132">
        <f t="shared" si="22"/>
        <v>0</v>
      </c>
      <c r="H57" s="132">
        <f t="shared" si="22"/>
        <v>0</v>
      </c>
      <c r="I57" s="132">
        <f t="shared" si="22"/>
        <v>0</v>
      </c>
      <c r="J57" s="132">
        <f t="shared" si="22"/>
        <v>0</v>
      </c>
      <c r="K57" s="132">
        <f t="shared" si="22"/>
        <v>0</v>
      </c>
      <c r="M57" s="11" t="str">
        <f t="shared" si="23"/>
        <v>&lt;Academic Manager not within the above&gt;</v>
      </c>
      <c r="N57" s="132">
        <f>D57*S7</f>
        <v>0</v>
      </c>
      <c r="O57" s="132">
        <f>E57*S7</f>
        <v>0</v>
      </c>
      <c r="P57" s="132">
        <f>F57*S7</f>
        <v>0</v>
      </c>
      <c r="Q57" s="132">
        <f>G57*S7</f>
        <v>0</v>
      </c>
      <c r="R57" s="132">
        <f>H57*S7</f>
        <v>0</v>
      </c>
      <c r="S57" s="132">
        <f>I57*S7</f>
        <v>0</v>
      </c>
      <c r="T57" s="132">
        <f>J57*S7</f>
        <v>0</v>
      </c>
      <c r="U57" s="132">
        <f>K57*S7</f>
        <v>0</v>
      </c>
      <c r="V57" s="149"/>
    </row>
    <row r="58" spans="3:22" x14ac:dyDescent="0.25">
      <c r="C58" s="11" t="str">
        <f t="shared" si="17"/>
        <v>&lt;Administrative Staff Type 1&gt;</v>
      </c>
      <c r="D58" s="132">
        <f t="shared" si="20"/>
        <v>0</v>
      </c>
      <c r="E58" s="132">
        <f t="shared" si="21"/>
        <v>0</v>
      </c>
      <c r="F58" s="132">
        <f t="shared" si="22"/>
        <v>0</v>
      </c>
      <c r="G58" s="132">
        <f t="shared" si="22"/>
        <v>0</v>
      </c>
      <c r="H58" s="132">
        <f t="shared" si="22"/>
        <v>0</v>
      </c>
      <c r="I58" s="132">
        <f t="shared" si="22"/>
        <v>0</v>
      </c>
      <c r="J58" s="132">
        <f t="shared" si="22"/>
        <v>0</v>
      </c>
      <c r="K58" s="132">
        <f t="shared" si="22"/>
        <v>0</v>
      </c>
      <c r="M58" s="11" t="str">
        <f t="shared" si="23"/>
        <v>&lt;Administrative Staff Type 1&gt;</v>
      </c>
      <c r="N58" s="132">
        <f>D58*N7</f>
        <v>0</v>
      </c>
      <c r="O58" s="132">
        <f>E58*N7</f>
        <v>0</v>
      </c>
      <c r="P58" s="132">
        <f>F58*N7</f>
        <v>0</v>
      </c>
      <c r="Q58" s="132">
        <f>G58*N7</f>
        <v>0</v>
      </c>
      <c r="R58" s="132">
        <f>H58*N7</f>
        <v>0</v>
      </c>
      <c r="S58" s="132">
        <f>I58*N7</f>
        <v>0</v>
      </c>
      <c r="T58" s="132">
        <f>J58*N7</f>
        <v>0</v>
      </c>
      <c r="U58" s="132">
        <f>K58*N7</f>
        <v>0</v>
      </c>
      <c r="V58" s="149"/>
    </row>
    <row r="59" spans="3:22" x14ac:dyDescent="0.25">
      <c r="C59" s="11" t="str">
        <f t="shared" si="17"/>
        <v>&lt;Administrative Staff Type 2&gt;</v>
      </c>
      <c r="D59" s="132">
        <f t="shared" si="20"/>
        <v>0</v>
      </c>
      <c r="E59" s="132">
        <f t="shared" si="21"/>
        <v>0</v>
      </c>
      <c r="F59" s="132">
        <f t="shared" si="22"/>
        <v>0</v>
      </c>
      <c r="G59" s="132">
        <f t="shared" si="22"/>
        <v>0</v>
      </c>
      <c r="H59" s="132">
        <f t="shared" si="22"/>
        <v>0</v>
      </c>
      <c r="I59" s="132">
        <f t="shared" si="22"/>
        <v>0</v>
      </c>
      <c r="J59" s="132">
        <f t="shared" si="22"/>
        <v>0</v>
      </c>
      <c r="K59" s="132">
        <f t="shared" si="22"/>
        <v>0</v>
      </c>
      <c r="M59" s="11" t="str">
        <f t="shared" si="23"/>
        <v>&lt;Administrative Staff Type 2&gt;</v>
      </c>
      <c r="N59" s="132">
        <f>D59*N7</f>
        <v>0</v>
      </c>
      <c r="O59" s="132">
        <f>E59*N7</f>
        <v>0</v>
      </c>
      <c r="P59" s="132">
        <f>F59*N7</f>
        <v>0</v>
      </c>
      <c r="Q59" s="132">
        <f>G59*N7</f>
        <v>0</v>
      </c>
      <c r="R59" s="132">
        <f>H59*N7</f>
        <v>0</v>
      </c>
      <c r="S59" s="132">
        <f>I59*N7</f>
        <v>0</v>
      </c>
      <c r="T59" s="132">
        <f>J59*N7</f>
        <v>0</v>
      </c>
      <c r="U59" s="132">
        <f>K59*N7</f>
        <v>0</v>
      </c>
      <c r="V59" s="149"/>
    </row>
    <row r="60" spans="3:22" x14ac:dyDescent="0.25">
      <c r="C60" s="11" t="str">
        <f t="shared" si="17"/>
        <v>&lt;Technicians&gt;</v>
      </c>
      <c r="D60" s="132">
        <f t="shared" si="20"/>
        <v>0</v>
      </c>
      <c r="E60" s="132">
        <f t="shared" si="21"/>
        <v>0</v>
      </c>
      <c r="F60" s="132">
        <f t="shared" si="22"/>
        <v>0</v>
      </c>
      <c r="G60" s="132">
        <f t="shared" si="22"/>
        <v>0</v>
      </c>
      <c r="H60" s="132">
        <f t="shared" si="22"/>
        <v>0</v>
      </c>
      <c r="I60" s="132">
        <f t="shared" si="22"/>
        <v>0</v>
      </c>
      <c r="J60" s="132">
        <f t="shared" si="22"/>
        <v>0</v>
      </c>
      <c r="K60" s="132">
        <f t="shared" si="22"/>
        <v>0</v>
      </c>
      <c r="M60" s="11" t="str">
        <f t="shared" si="23"/>
        <v>&lt;Technicians&gt;</v>
      </c>
      <c r="N60" s="212">
        <f t="shared" si="24"/>
        <v>0</v>
      </c>
      <c r="O60" s="212">
        <f t="shared" si="25"/>
        <v>0</v>
      </c>
      <c r="P60" s="212">
        <f t="shared" si="26"/>
        <v>0</v>
      </c>
      <c r="Q60" s="212">
        <f t="shared" si="27"/>
        <v>0</v>
      </c>
      <c r="R60" s="212">
        <f t="shared" si="28"/>
        <v>0</v>
      </c>
      <c r="S60" s="212">
        <f t="shared" si="29"/>
        <v>0</v>
      </c>
      <c r="T60" s="212">
        <f t="shared" si="30"/>
        <v>0</v>
      </c>
      <c r="U60" s="212">
        <f t="shared" si="31"/>
        <v>0</v>
      </c>
      <c r="V60" s="149"/>
    </row>
    <row r="61" spans="3:22" x14ac:dyDescent="0.25">
      <c r="C61" s="11" t="str">
        <f t="shared" si="17"/>
        <v>&lt;Other 5&gt;</v>
      </c>
      <c r="D61" s="132">
        <f t="shared" si="20"/>
        <v>0</v>
      </c>
      <c r="E61" s="132">
        <f t="shared" si="21"/>
        <v>0</v>
      </c>
      <c r="F61" s="132">
        <f t="shared" si="22"/>
        <v>0</v>
      </c>
      <c r="G61" s="132">
        <f t="shared" si="22"/>
        <v>0</v>
      </c>
      <c r="H61" s="132">
        <f t="shared" si="22"/>
        <v>0</v>
      </c>
      <c r="I61" s="132">
        <f t="shared" si="22"/>
        <v>0</v>
      </c>
      <c r="J61" s="132">
        <f t="shared" si="22"/>
        <v>0</v>
      </c>
      <c r="K61" s="132">
        <f t="shared" si="22"/>
        <v>0</v>
      </c>
      <c r="M61" s="11" t="str">
        <f t="shared" si="23"/>
        <v>&lt;Other 5&gt;</v>
      </c>
      <c r="N61" s="212">
        <f t="shared" si="24"/>
        <v>0</v>
      </c>
      <c r="O61" s="212">
        <f t="shared" si="25"/>
        <v>0</v>
      </c>
      <c r="P61" s="212">
        <f t="shared" si="26"/>
        <v>0</v>
      </c>
      <c r="Q61" s="212">
        <f t="shared" si="27"/>
        <v>0</v>
      </c>
      <c r="R61" s="212">
        <f t="shared" si="28"/>
        <v>0</v>
      </c>
      <c r="S61" s="212">
        <f t="shared" si="29"/>
        <v>0</v>
      </c>
      <c r="T61" s="212">
        <f t="shared" si="30"/>
        <v>0</v>
      </c>
      <c r="U61" s="212">
        <f t="shared" si="31"/>
        <v>0</v>
      </c>
      <c r="V61" s="149"/>
    </row>
    <row r="62" spans="3:22" x14ac:dyDescent="0.25">
      <c r="C62" s="11" t="str">
        <f t="shared" si="17"/>
        <v>&lt;Other 6&gt;</v>
      </c>
      <c r="D62" s="132">
        <f t="shared" si="20"/>
        <v>0</v>
      </c>
      <c r="E62" s="132">
        <f t="shared" si="21"/>
        <v>0</v>
      </c>
      <c r="F62" s="132">
        <f t="shared" si="22"/>
        <v>0</v>
      </c>
      <c r="G62" s="132">
        <f t="shared" si="22"/>
        <v>0</v>
      </c>
      <c r="H62" s="132">
        <f t="shared" si="22"/>
        <v>0</v>
      </c>
      <c r="I62" s="132">
        <f t="shared" si="22"/>
        <v>0</v>
      </c>
      <c r="J62" s="132">
        <f t="shared" si="22"/>
        <v>0</v>
      </c>
      <c r="K62" s="132">
        <f t="shared" si="22"/>
        <v>0</v>
      </c>
      <c r="M62" s="11" t="str">
        <f t="shared" si="23"/>
        <v>&lt;Other 6&gt;</v>
      </c>
      <c r="N62" s="212">
        <f t="shared" si="24"/>
        <v>0</v>
      </c>
      <c r="O62" s="212">
        <f t="shared" si="25"/>
        <v>0</v>
      </c>
      <c r="P62" s="212">
        <f t="shared" si="26"/>
        <v>0</v>
      </c>
      <c r="Q62" s="212">
        <f t="shared" si="27"/>
        <v>0</v>
      </c>
      <c r="R62" s="212">
        <f t="shared" si="28"/>
        <v>0</v>
      </c>
      <c r="S62" s="212">
        <f t="shared" si="29"/>
        <v>0</v>
      </c>
      <c r="T62" s="212">
        <f t="shared" si="30"/>
        <v>0</v>
      </c>
      <c r="U62" s="212">
        <f t="shared" si="31"/>
        <v>0</v>
      </c>
      <c r="V62" s="149"/>
    </row>
    <row r="63" spans="3:22" x14ac:dyDescent="0.25">
      <c r="C63" s="11" t="str">
        <f t="shared" si="17"/>
        <v>&lt;Other 7&gt;</v>
      </c>
      <c r="D63" s="132">
        <f t="shared" si="20"/>
        <v>0</v>
      </c>
      <c r="E63" s="132">
        <f t="shared" si="21"/>
        <v>0</v>
      </c>
      <c r="F63" s="132">
        <f t="shared" si="22"/>
        <v>0</v>
      </c>
      <c r="G63" s="132">
        <f t="shared" si="22"/>
        <v>0</v>
      </c>
      <c r="H63" s="132">
        <f t="shared" si="22"/>
        <v>0</v>
      </c>
      <c r="I63" s="132">
        <f t="shared" si="22"/>
        <v>0</v>
      </c>
      <c r="J63" s="132">
        <f t="shared" si="22"/>
        <v>0</v>
      </c>
      <c r="K63" s="132">
        <f t="shared" si="22"/>
        <v>0</v>
      </c>
      <c r="M63" s="11" t="str">
        <f t="shared" si="23"/>
        <v>&lt;Other 7&gt;</v>
      </c>
      <c r="N63" s="212">
        <f t="shared" si="24"/>
        <v>0</v>
      </c>
      <c r="O63" s="212">
        <f t="shared" si="25"/>
        <v>0</v>
      </c>
      <c r="P63" s="212">
        <f t="shared" si="26"/>
        <v>0</v>
      </c>
      <c r="Q63" s="212">
        <f t="shared" si="27"/>
        <v>0</v>
      </c>
      <c r="R63" s="212">
        <f t="shared" si="28"/>
        <v>0</v>
      </c>
      <c r="S63" s="212">
        <f t="shared" si="29"/>
        <v>0</v>
      </c>
      <c r="T63" s="212">
        <f t="shared" si="30"/>
        <v>0</v>
      </c>
      <c r="U63" s="212">
        <f t="shared" si="31"/>
        <v>0</v>
      </c>
      <c r="V63" s="149"/>
    </row>
    <row r="64" spans="3:22" x14ac:dyDescent="0.25">
      <c r="C64" s="11" t="str">
        <f t="shared" si="17"/>
        <v>&lt;Other 8&gt;</v>
      </c>
      <c r="D64" s="132">
        <f t="shared" si="20"/>
        <v>0</v>
      </c>
      <c r="E64" s="132">
        <f t="shared" si="21"/>
        <v>0</v>
      </c>
      <c r="F64" s="132">
        <f t="shared" si="22"/>
        <v>0</v>
      </c>
      <c r="G64" s="132">
        <f t="shared" si="22"/>
        <v>0</v>
      </c>
      <c r="H64" s="132">
        <f t="shared" si="22"/>
        <v>0</v>
      </c>
      <c r="I64" s="132">
        <f t="shared" si="22"/>
        <v>0</v>
      </c>
      <c r="J64" s="132">
        <f t="shared" si="22"/>
        <v>0</v>
      </c>
      <c r="K64" s="132">
        <f t="shared" si="22"/>
        <v>0</v>
      </c>
      <c r="M64" s="11" t="str">
        <f t="shared" si="23"/>
        <v>&lt;Other 8&gt;</v>
      </c>
      <c r="N64" s="212">
        <f t="shared" si="24"/>
        <v>0</v>
      </c>
      <c r="O64" s="212">
        <f t="shared" si="25"/>
        <v>0</v>
      </c>
      <c r="P64" s="212">
        <f t="shared" si="26"/>
        <v>0</v>
      </c>
      <c r="Q64" s="212">
        <f t="shared" si="27"/>
        <v>0</v>
      </c>
      <c r="R64" s="212">
        <f t="shared" si="28"/>
        <v>0</v>
      </c>
      <c r="S64" s="212">
        <f t="shared" si="29"/>
        <v>0</v>
      </c>
      <c r="T64" s="212">
        <f t="shared" si="30"/>
        <v>0</v>
      </c>
      <c r="U64" s="212">
        <f t="shared" si="31"/>
        <v>0</v>
      </c>
      <c r="V64" s="149"/>
    </row>
    <row r="65" spans="3:22" x14ac:dyDescent="0.25">
      <c r="C65" s="11" t="str">
        <f t="shared" ref="C65:C66" si="32">C27</f>
        <v>&lt;Other 9&gt;</v>
      </c>
      <c r="D65" s="132">
        <f t="shared" si="20"/>
        <v>0</v>
      </c>
      <c r="E65" s="132">
        <f t="shared" si="21"/>
        <v>0</v>
      </c>
      <c r="F65" s="132">
        <f t="shared" si="22"/>
        <v>0</v>
      </c>
      <c r="G65" s="132">
        <f t="shared" si="22"/>
        <v>0</v>
      </c>
      <c r="H65" s="132">
        <f t="shared" si="22"/>
        <v>0</v>
      </c>
      <c r="I65" s="132">
        <f t="shared" si="22"/>
        <v>0</v>
      </c>
      <c r="J65" s="132">
        <f t="shared" si="22"/>
        <v>0</v>
      </c>
      <c r="K65" s="132">
        <f t="shared" si="22"/>
        <v>0</v>
      </c>
      <c r="M65" s="11" t="str">
        <f t="shared" si="23"/>
        <v>&lt;Other 9&gt;</v>
      </c>
      <c r="N65" s="212">
        <f t="shared" si="24"/>
        <v>0</v>
      </c>
      <c r="O65" s="212">
        <f t="shared" si="25"/>
        <v>0</v>
      </c>
      <c r="P65" s="212">
        <f t="shared" si="26"/>
        <v>0</v>
      </c>
      <c r="Q65" s="212">
        <f t="shared" si="27"/>
        <v>0</v>
      </c>
      <c r="R65" s="212">
        <f t="shared" si="28"/>
        <v>0</v>
      </c>
      <c r="S65" s="212">
        <f t="shared" si="29"/>
        <v>0</v>
      </c>
      <c r="T65" s="212">
        <f t="shared" si="30"/>
        <v>0</v>
      </c>
      <c r="U65" s="212">
        <f t="shared" si="31"/>
        <v>0</v>
      </c>
      <c r="V65" s="149"/>
    </row>
    <row r="66" spans="3:22" x14ac:dyDescent="0.25">
      <c r="C66" s="11" t="str">
        <f t="shared" si="32"/>
        <v>&lt;Other 10&gt;</v>
      </c>
      <c r="D66" s="132">
        <f t="shared" si="20"/>
        <v>0</v>
      </c>
      <c r="E66" s="132">
        <f t="shared" si="21"/>
        <v>0</v>
      </c>
      <c r="F66" s="132">
        <f t="shared" si="22"/>
        <v>0</v>
      </c>
      <c r="G66" s="132">
        <f t="shared" si="22"/>
        <v>0</v>
      </c>
      <c r="H66" s="132">
        <f t="shared" si="22"/>
        <v>0</v>
      </c>
      <c r="I66" s="132">
        <f t="shared" si="22"/>
        <v>0</v>
      </c>
      <c r="J66" s="132">
        <f t="shared" si="22"/>
        <v>0</v>
      </c>
      <c r="K66" s="132">
        <f t="shared" si="22"/>
        <v>0</v>
      </c>
      <c r="M66" s="11" t="str">
        <f t="shared" si="23"/>
        <v>&lt;Other 10&gt;</v>
      </c>
      <c r="N66" s="212">
        <f t="shared" si="24"/>
        <v>0</v>
      </c>
      <c r="O66" s="212">
        <f t="shared" si="25"/>
        <v>0</v>
      </c>
      <c r="P66" s="212">
        <f t="shared" si="26"/>
        <v>0</v>
      </c>
      <c r="Q66" s="212">
        <f t="shared" si="27"/>
        <v>0</v>
      </c>
      <c r="R66" s="212">
        <f t="shared" si="28"/>
        <v>0</v>
      </c>
      <c r="S66" s="212">
        <f t="shared" si="29"/>
        <v>0</v>
      </c>
      <c r="T66" s="212">
        <f t="shared" si="30"/>
        <v>0</v>
      </c>
      <c r="U66" s="212">
        <f t="shared" si="31"/>
        <v>0</v>
      </c>
    </row>
  </sheetData>
  <sheetProtection algorithmName="SHA-512" hashValue="fyX+uvnblGILYoX7amzK+uprMirmi6cDQQVkTo3PX/V9sr0lhRR0eRATKZ6+QBEedf16mV+WlVfx5/iLafC0Pw==" saltValue="hu6gK4rn8anv3YRSfq4ffg==" spinCount="100000" sheet="1" objects="1" scenarios="1"/>
  <protectedRanges>
    <protectedRange sqref="E6:E7 J6:J7 N6 S6 C13:F18 H13:I28 C22:C28 D19:F28 D32:K47 L13:L28" name="Range1"/>
  </protectedRanges>
  <mergeCells count="1">
    <mergeCell ref="T6:V9"/>
  </mergeCells>
  <hyperlinks>
    <hyperlink ref="A1" location="Summary!A1" display="Summary" xr:uid="{02247E55-F4A6-4434-9C83-D87E3988351C}"/>
  </hyperlinks>
  <pageMargins left="0.23622047244094491" right="0.23622047244094491" top="0.74803149606299213" bottom="0.74803149606299213" header="0.31496062992125984" footer="0.31496062992125984"/>
  <pageSetup paperSize="9" scale="45" fitToHeight="0" orientation="landscape" horizontalDpi="0" verticalDpi="0" r:id="rId1"/>
  <headerFooter>
    <oddHeader>&amp;A</oddHeader>
    <oddFooter>&amp;L&amp;B Confidential&amp;B&amp;C&amp;D&amp;RPage &amp;P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B5A0D-0C6D-43CD-BF96-E34D91ED68A2}">
  <sheetPr>
    <tabColor rgb="FF00B0F0"/>
    <pageSetUpPr fitToPage="1"/>
  </sheetPr>
  <dimension ref="A1:W46"/>
  <sheetViews>
    <sheetView workbookViewId="0">
      <pane xSplit="1" ySplit="3" topLeftCell="B4" activePane="bottomRight" state="frozen"/>
      <selection pane="topRight" activeCell="B1" sqref="B1"/>
      <selection pane="bottomLeft" activeCell="A4" sqref="A4"/>
      <selection pane="bottomRight" activeCell="F39" sqref="F39"/>
    </sheetView>
  </sheetViews>
  <sheetFormatPr defaultRowHeight="15" x14ac:dyDescent="0.25"/>
  <cols>
    <col min="5" max="5" width="32.140625" customWidth="1"/>
    <col min="6" max="18" width="15.7109375" customWidth="1"/>
  </cols>
  <sheetData>
    <row r="1" spans="1:23" x14ac:dyDescent="0.25">
      <c r="A1" s="277" t="s">
        <v>355</v>
      </c>
    </row>
    <row r="3" spans="1:23" ht="46.5" customHeight="1" x14ac:dyDescent="0.25">
      <c r="C3" s="139" t="s">
        <v>198</v>
      </c>
      <c r="F3" s="420" t="s">
        <v>193</v>
      </c>
      <c r="G3" s="420"/>
      <c r="H3" s="420"/>
      <c r="I3" s="420"/>
      <c r="J3" s="420"/>
      <c r="K3" s="420"/>
      <c r="L3" s="420"/>
      <c r="M3" s="420"/>
      <c r="N3" s="420"/>
      <c r="O3" s="420"/>
      <c r="P3" s="420"/>
      <c r="Q3" s="420"/>
      <c r="U3" s="1"/>
      <c r="V3" s="1"/>
      <c r="W3" s="1"/>
    </row>
    <row r="4" spans="1:23" ht="15.75" x14ac:dyDescent="0.25">
      <c r="C4" s="96"/>
      <c r="M4" s="10">
        <f>'C Staff Rates &amp; Roles'!L19*'C Staff Rates &amp; Roles'!S7</f>
        <v>720</v>
      </c>
      <c r="N4" s="204" t="s">
        <v>289</v>
      </c>
      <c r="U4" s="1"/>
      <c r="V4" s="1"/>
      <c r="W4" s="1"/>
    </row>
    <row r="5" spans="1:23" ht="18.75" x14ac:dyDescent="0.3">
      <c r="C5" s="23" t="s">
        <v>207</v>
      </c>
      <c r="E5" s="7"/>
      <c r="G5" s="120"/>
      <c r="H5" s="7"/>
      <c r="I5" s="94"/>
      <c r="K5" s="94"/>
      <c r="L5" s="94"/>
      <c r="M5" s="10">
        <f>'A Programme Costs'!J8</f>
        <v>2</v>
      </c>
      <c r="N5" s="19" t="s">
        <v>217</v>
      </c>
      <c r="O5" s="94"/>
      <c r="P5" s="94"/>
      <c r="Q5" s="94"/>
      <c r="U5" s="1"/>
      <c r="V5" s="1"/>
      <c r="W5" s="1"/>
    </row>
    <row r="6" spans="1:23" x14ac:dyDescent="0.25">
      <c r="E6" s="100" t="s">
        <v>124</v>
      </c>
      <c r="F6" s="100" t="s">
        <v>216</v>
      </c>
      <c r="G6" s="205"/>
      <c r="H6" s="205"/>
      <c r="I6" s="205"/>
      <c r="J6" s="205"/>
      <c r="K6" s="205"/>
      <c r="L6" s="205"/>
      <c r="M6" s="205"/>
      <c r="N6" s="205"/>
      <c r="O6" s="205"/>
      <c r="P6" s="205"/>
      <c r="Q6" s="205"/>
      <c r="R6" s="100" t="s">
        <v>3</v>
      </c>
      <c r="S6" s="21"/>
      <c r="U6" s="1"/>
      <c r="V6" s="1"/>
      <c r="W6" s="1"/>
    </row>
    <row r="7" spans="1:23" x14ac:dyDescent="0.25">
      <c r="E7" s="100" t="s">
        <v>39</v>
      </c>
      <c r="F7" s="15">
        <v>180</v>
      </c>
      <c r="G7" s="206"/>
      <c r="H7" s="206"/>
      <c r="I7" s="206"/>
      <c r="J7" s="206"/>
      <c r="K7" s="206"/>
      <c r="L7" s="206"/>
      <c r="M7" s="206"/>
      <c r="N7" s="206"/>
      <c r="O7" s="206"/>
      <c r="P7" s="206"/>
      <c r="Q7" s="206"/>
      <c r="R7" s="10">
        <f t="shared" ref="R7:R14" si="0">SUM(F7:Q7)</f>
        <v>180</v>
      </c>
      <c r="S7" s="5"/>
      <c r="U7" s="1"/>
      <c r="V7" s="1"/>
      <c r="W7" s="1"/>
    </row>
    <row r="8" spans="1:23" x14ac:dyDescent="0.25">
      <c r="E8" s="100" t="s">
        <v>40</v>
      </c>
      <c r="F8" s="15">
        <v>180</v>
      </c>
      <c r="G8" s="206"/>
      <c r="H8" s="206"/>
      <c r="I8" s="206"/>
      <c r="J8" s="206"/>
      <c r="K8" s="206"/>
      <c r="L8" s="206"/>
      <c r="M8" s="206"/>
      <c r="N8" s="206"/>
      <c r="O8" s="206"/>
      <c r="P8" s="206"/>
      <c r="Q8" s="206"/>
      <c r="R8" s="10">
        <f t="shared" si="0"/>
        <v>180</v>
      </c>
      <c r="S8" s="5"/>
      <c r="U8" s="1"/>
      <c r="V8" s="1"/>
      <c r="W8" s="1"/>
    </row>
    <row r="9" spans="1:23" x14ac:dyDescent="0.25">
      <c r="E9" s="100" t="s">
        <v>44</v>
      </c>
      <c r="F9" s="15"/>
      <c r="G9" s="206"/>
      <c r="H9" s="206"/>
      <c r="I9" s="206"/>
      <c r="J9" s="206"/>
      <c r="K9" s="206"/>
      <c r="L9" s="206"/>
      <c r="M9" s="206"/>
      <c r="N9" s="206"/>
      <c r="O9" s="206"/>
      <c r="P9" s="206"/>
      <c r="Q9" s="206"/>
      <c r="R9" s="10">
        <f t="shared" si="0"/>
        <v>0</v>
      </c>
      <c r="S9" s="5"/>
      <c r="U9" s="1"/>
      <c r="V9" s="1"/>
      <c r="W9" s="1"/>
    </row>
    <row r="10" spans="1:23" x14ac:dyDescent="0.25">
      <c r="E10" s="100" t="s">
        <v>45</v>
      </c>
      <c r="F10" s="15"/>
      <c r="G10" s="206"/>
      <c r="H10" s="206"/>
      <c r="I10" s="206"/>
      <c r="J10" s="206"/>
      <c r="K10" s="206"/>
      <c r="L10" s="206"/>
      <c r="M10" s="206"/>
      <c r="N10" s="206"/>
      <c r="O10" s="206"/>
      <c r="P10" s="206"/>
      <c r="Q10" s="206"/>
      <c r="R10" s="10">
        <f t="shared" si="0"/>
        <v>0</v>
      </c>
      <c r="S10" s="5"/>
      <c r="U10" s="1"/>
      <c r="V10" s="1"/>
      <c r="W10" s="1"/>
    </row>
    <row r="11" spans="1:23" x14ac:dyDescent="0.25">
      <c r="E11" s="100" t="s">
        <v>46</v>
      </c>
      <c r="F11" s="15"/>
      <c r="G11" s="206"/>
      <c r="H11" s="206"/>
      <c r="I11" s="206"/>
      <c r="J11" s="206"/>
      <c r="K11" s="206"/>
      <c r="L11" s="206"/>
      <c r="M11" s="206"/>
      <c r="N11" s="206"/>
      <c r="O11" s="206"/>
      <c r="P11" s="206"/>
      <c r="Q11" s="206"/>
      <c r="R11" s="10">
        <f t="shared" si="0"/>
        <v>0</v>
      </c>
      <c r="S11" s="5"/>
      <c r="U11" s="1"/>
      <c r="V11" s="1"/>
      <c r="W11" s="1"/>
    </row>
    <row r="12" spans="1:23" x14ac:dyDescent="0.25">
      <c r="E12" s="100" t="s">
        <v>47</v>
      </c>
      <c r="F12" s="15"/>
      <c r="G12" s="206"/>
      <c r="H12" s="206"/>
      <c r="I12" s="206"/>
      <c r="J12" s="206"/>
      <c r="K12" s="206"/>
      <c r="L12" s="206"/>
      <c r="M12" s="206"/>
      <c r="N12" s="206"/>
      <c r="O12" s="206"/>
      <c r="P12" s="206"/>
      <c r="Q12" s="206"/>
      <c r="R12" s="10">
        <f t="shared" si="0"/>
        <v>0</v>
      </c>
      <c r="S12" s="5"/>
      <c r="U12" s="1"/>
      <c r="V12" s="1"/>
      <c r="W12" s="1"/>
    </row>
    <row r="13" spans="1:23" x14ac:dyDescent="0.25">
      <c r="E13" s="100" t="s">
        <v>48</v>
      </c>
      <c r="F13" s="15"/>
      <c r="G13" s="206"/>
      <c r="H13" s="206"/>
      <c r="I13" s="206"/>
      <c r="J13" s="206"/>
      <c r="K13" s="206"/>
      <c r="L13" s="206"/>
      <c r="M13" s="206"/>
      <c r="N13" s="206"/>
      <c r="O13" s="206"/>
      <c r="P13" s="206"/>
      <c r="Q13" s="206"/>
      <c r="R13" s="10">
        <f t="shared" si="0"/>
        <v>0</v>
      </c>
      <c r="S13" s="5"/>
      <c r="U13" s="1"/>
      <c r="V13" s="1"/>
      <c r="W13" s="1"/>
    </row>
    <row r="14" spans="1:23" x14ac:dyDescent="0.25">
      <c r="E14" s="100" t="s">
        <v>49</v>
      </c>
      <c r="F14" s="15"/>
      <c r="G14" s="206"/>
      <c r="H14" s="206"/>
      <c r="I14" s="206"/>
      <c r="J14" s="206"/>
      <c r="K14" s="206"/>
      <c r="L14" s="206"/>
      <c r="M14" s="206"/>
      <c r="N14" s="206"/>
      <c r="O14" s="206"/>
      <c r="P14" s="206"/>
      <c r="Q14" s="206"/>
      <c r="R14" s="10">
        <f t="shared" si="0"/>
        <v>0</v>
      </c>
      <c r="S14" s="5"/>
      <c r="U14" s="1"/>
      <c r="V14" s="1"/>
      <c r="W14" s="1"/>
    </row>
    <row r="15" spans="1:23" x14ac:dyDescent="0.25">
      <c r="E15" s="54"/>
      <c r="F15" s="10"/>
      <c r="G15" s="206"/>
      <c r="H15" s="206"/>
      <c r="I15" s="206"/>
      <c r="J15" s="206"/>
      <c r="K15" s="206"/>
      <c r="L15" s="206"/>
      <c r="M15" s="206"/>
      <c r="N15" s="206"/>
      <c r="O15" s="206"/>
      <c r="P15" s="206"/>
      <c r="Q15" s="206"/>
      <c r="R15" s="10"/>
      <c r="S15" s="5"/>
      <c r="T15" s="7"/>
      <c r="U15" s="1"/>
      <c r="V15" s="1"/>
      <c r="W15" s="1"/>
    </row>
    <row r="16" spans="1:23" x14ac:dyDescent="0.25">
      <c r="E16" s="109" t="s">
        <v>3</v>
      </c>
      <c r="F16" s="104">
        <f>SUM(F7:F15)</f>
        <v>360</v>
      </c>
      <c r="G16" s="104">
        <f t="shared" ref="G16:Q16" si="1">SUM(G7:G15)</f>
        <v>0</v>
      </c>
      <c r="H16" s="104">
        <f t="shared" si="1"/>
        <v>0</v>
      </c>
      <c r="I16" s="104">
        <f t="shared" si="1"/>
        <v>0</v>
      </c>
      <c r="J16" s="104">
        <f t="shared" si="1"/>
        <v>0</v>
      </c>
      <c r="K16" s="104">
        <f t="shared" si="1"/>
        <v>0</v>
      </c>
      <c r="L16" s="104">
        <f t="shared" si="1"/>
        <v>0</v>
      </c>
      <c r="M16" s="104">
        <f t="shared" si="1"/>
        <v>0</v>
      </c>
      <c r="N16" s="104">
        <f t="shared" si="1"/>
        <v>0</v>
      </c>
      <c r="O16" s="104">
        <f t="shared" si="1"/>
        <v>0</v>
      </c>
      <c r="P16" s="104">
        <f t="shared" si="1"/>
        <v>0</v>
      </c>
      <c r="Q16" s="104">
        <f t="shared" si="1"/>
        <v>0</v>
      </c>
      <c r="R16" s="104">
        <f>SUM(R7:R15)</f>
        <v>360</v>
      </c>
      <c r="S16" s="105"/>
      <c r="T16" s="166"/>
      <c r="U16" s="1"/>
      <c r="V16" s="1"/>
      <c r="W16" s="1"/>
    </row>
    <row r="17" spans="3:23" x14ac:dyDescent="0.25">
      <c r="T17" s="1"/>
      <c r="U17" s="1"/>
      <c r="V17" s="1"/>
      <c r="W17" s="1"/>
    </row>
    <row r="18" spans="3:23" x14ac:dyDescent="0.25">
      <c r="T18" s="1"/>
      <c r="U18" s="1"/>
      <c r="V18" s="1"/>
      <c r="W18" s="1"/>
    </row>
    <row r="19" spans="3:23" ht="18.75" x14ac:dyDescent="0.3">
      <c r="C19" s="23" t="s">
        <v>205</v>
      </c>
      <c r="H19" s="202" t="s">
        <v>208</v>
      </c>
      <c r="K19" s="136"/>
      <c r="M19" s="10">
        <f>'C Staff Rates &amp; Roles'!L20*'C Staff Rates &amp; Roles'!N7</f>
        <v>720</v>
      </c>
      <c r="N19" s="204" t="s">
        <v>215</v>
      </c>
      <c r="T19" s="1"/>
      <c r="U19" s="1"/>
      <c r="V19" s="1"/>
      <c r="W19" s="1"/>
    </row>
    <row r="20" spans="3:23" ht="18.75" x14ac:dyDescent="0.3">
      <c r="C20" s="23"/>
      <c r="E20" t="s">
        <v>218</v>
      </c>
      <c r="G20" s="1"/>
      <c r="H20" s="1"/>
      <c r="I20" s="1"/>
      <c r="J20" s="120"/>
      <c r="K20" s="7"/>
      <c r="L20" s="1"/>
      <c r="M20" s="10">
        <f>'A Programme Costs'!J7</f>
        <v>1.5</v>
      </c>
      <c r="N20" s="19" t="s">
        <v>217</v>
      </c>
      <c r="T20" s="1"/>
      <c r="U20" s="1"/>
      <c r="V20" s="1"/>
      <c r="W20" s="1"/>
    </row>
    <row r="21" spans="3:23" x14ac:dyDescent="0.25">
      <c r="E21" s="100" t="s">
        <v>124</v>
      </c>
      <c r="F21" s="100" t="s">
        <v>216</v>
      </c>
      <c r="G21" s="205"/>
      <c r="H21" s="205"/>
      <c r="I21" s="205"/>
      <c r="J21" s="205"/>
      <c r="K21" s="205"/>
      <c r="L21" s="205"/>
      <c r="M21" s="205"/>
      <c r="N21" s="205"/>
      <c r="O21" s="205"/>
      <c r="P21" s="205"/>
      <c r="Q21" s="205"/>
      <c r="R21" s="100" t="s">
        <v>3</v>
      </c>
      <c r="T21" s="1"/>
      <c r="U21" s="1"/>
      <c r="V21" s="1"/>
      <c r="W21" s="1"/>
    </row>
    <row r="22" spans="3:23" x14ac:dyDescent="0.25">
      <c r="E22" s="100" t="s">
        <v>39</v>
      </c>
      <c r="F22" s="15">
        <v>180</v>
      </c>
      <c r="G22" s="206"/>
      <c r="H22" s="206"/>
      <c r="I22" s="206"/>
      <c r="J22" s="206"/>
      <c r="K22" s="206"/>
      <c r="L22" s="206"/>
      <c r="M22" s="206"/>
      <c r="N22" s="206"/>
      <c r="O22" s="206"/>
      <c r="P22" s="206"/>
      <c r="Q22" s="206"/>
      <c r="R22" s="10">
        <f t="shared" ref="R22:R29" si="2">SUM(F22:Q22)</f>
        <v>180</v>
      </c>
      <c r="T22" s="1"/>
      <c r="U22" s="1"/>
      <c r="V22" s="1"/>
      <c r="W22" s="1"/>
    </row>
    <row r="23" spans="3:23" x14ac:dyDescent="0.25">
      <c r="E23" s="100" t="s">
        <v>40</v>
      </c>
      <c r="F23" s="15">
        <v>180</v>
      </c>
      <c r="G23" s="206"/>
      <c r="H23" s="206"/>
      <c r="I23" s="206"/>
      <c r="J23" s="206"/>
      <c r="K23" s="206"/>
      <c r="L23" s="206"/>
      <c r="M23" s="206"/>
      <c r="N23" s="206"/>
      <c r="O23" s="206"/>
      <c r="P23" s="206"/>
      <c r="Q23" s="206"/>
      <c r="R23" s="10">
        <f t="shared" si="2"/>
        <v>180</v>
      </c>
      <c r="T23" s="1"/>
      <c r="U23" s="1"/>
      <c r="V23" s="1"/>
      <c r="W23" s="1"/>
    </row>
    <row r="24" spans="3:23" x14ac:dyDescent="0.25">
      <c r="E24" s="100" t="s">
        <v>44</v>
      </c>
      <c r="F24" s="15"/>
      <c r="G24" s="206"/>
      <c r="H24" s="206"/>
      <c r="I24" s="206"/>
      <c r="J24" s="206"/>
      <c r="K24" s="206"/>
      <c r="L24" s="206"/>
      <c r="M24" s="206"/>
      <c r="N24" s="206"/>
      <c r="O24" s="206"/>
      <c r="P24" s="206"/>
      <c r="Q24" s="206"/>
      <c r="R24" s="10">
        <f t="shared" si="2"/>
        <v>0</v>
      </c>
      <c r="T24" s="1"/>
      <c r="U24" s="1"/>
      <c r="V24" s="1"/>
      <c r="W24" s="1"/>
    </row>
    <row r="25" spans="3:23" x14ac:dyDescent="0.25">
      <c r="E25" s="100" t="s">
        <v>45</v>
      </c>
      <c r="F25" s="15"/>
      <c r="G25" s="206"/>
      <c r="H25" s="206"/>
      <c r="I25" s="206"/>
      <c r="J25" s="206"/>
      <c r="K25" s="206"/>
      <c r="L25" s="206"/>
      <c r="M25" s="206"/>
      <c r="N25" s="206"/>
      <c r="O25" s="206"/>
      <c r="P25" s="206"/>
      <c r="Q25" s="206"/>
      <c r="R25" s="10">
        <f t="shared" si="2"/>
        <v>0</v>
      </c>
      <c r="T25" s="1"/>
      <c r="U25" s="1"/>
      <c r="V25" s="1"/>
      <c r="W25" s="1"/>
    </row>
    <row r="26" spans="3:23" x14ac:dyDescent="0.25">
      <c r="E26" s="100" t="s">
        <v>46</v>
      </c>
      <c r="F26" s="15"/>
      <c r="G26" s="206"/>
      <c r="H26" s="206"/>
      <c r="I26" s="206"/>
      <c r="J26" s="206"/>
      <c r="K26" s="206"/>
      <c r="L26" s="206"/>
      <c r="M26" s="206"/>
      <c r="N26" s="206"/>
      <c r="O26" s="206"/>
      <c r="P26" s="206"/>
      <c r="Q26" s="206"/>
      <c r="R26" s="10">
        <f t="shared" si="2"/>
        <v>0</v>
      </c>
      <c r="T26" s="1"/>
      <c r="U26" s="1"/>
      <c r="V26" s="1"/>
      <c r="W26" s="1"/>
    </row>
    <row r="27" spans="3:23" x14ac:dyDescent="0.25">
      <c r="E27" s="100" t="s">
        <v>47</v>
      </c>
      <c r="F27" s="15"/>
      <c r="G27" s="206"/>
      <c r="H27" s="206"/>
      <c r="I27" s="206"/>
      <c r="J27" s="206"/>
      <c r="K27" s="206"/>
      <c r="L27" s="206"/>
      <c r="M27" s="206"/>
      <c r="N27" s="206"/>
      <c r="O27" s="206"/>
      <c r="P27" s="206"/>
      <c r="Q27" s="206"/>
      <c r="R27" s="10">
        <f t="shared" si="2"/>
        <v>0</v>
      </c>
      <c r="T27" s="1"/>
      <c r="U27" s="1"/>
      <c r="V27" s="1"/>
      <c r="W27" s="1"/>
    </row>
    <row r="28" spans="3:23" x14ac:dyDescent="0.25">
      <c r="E28" s="100" t="s">
        <v>48</v>
      </c>
      <c r="F28" s="15"/>
      <c r="G28" s="206"/>
      <c r="H28" s="206"/>
      <c r="I28" s="206"/>
      <c r="J28" s="206"/>
      <c r="K28" s="206"/>
      <c r="L28" s="206"/>
      <c r="M28" s="206"/>
      <c r="N28" s="206"/>
      <c r="O28" s="206"/>
      <c r="P28" s="206"/>
      <c r="Q28" s="206"/>
      <c r="R28" s="10">
        <f t="shared" si="2"/>
        <v>0</v>
      </c>
      <c r="T28" s="1"/>
      <c r="U28" s="1"/>
      <c r="V28" s="1"/>
      <c r="W28" s="1"/>
    </row>
    <row r="29" spans="3:23" x14ac:dyDescent="0.25">
      <c r="E29" s="100" t="s">
        <v>49</v>
      </c>
      <c r="F29" s="15"/>
      <c r="G29" s="206"/>
      <c r="H29" s="206"/>
      <c r="I29" s="206"/>
      <c r="J29" s="206"/>
      <c r="K29" s="206"/>
      <c r="L29" s="206"/>
      <c r="M29" s="206"/>
      <c r="N29" s="206"/>
      <c r="O29" s="206"/>
      <c r="P29" s="206"/>
      <c r="Q29" s="206"/>
      <c r="R29" s="10">
        <f t="shared" si="2"/>
        <v>0</v>
      </c>
      <c r="T29" s="1"/>
      <c r="U29" s="1"/>
      <c r="V29" s="1"/>
      <c r="W29" s="1"/>
    </row>
    <row r="30" spans="3:23" x14ac:dyDescent="0.25">
      <c r="E30" s="54"/>
      <c r="F30" s="10"/>
      <c r="G30" s="206"/>
      <c r="H30" s="206"/>
      <c r="I30" s="206"/>
      <c r="J30" s="206"/>
      <c r="K30" s="206"/>
      <c r="L30" s="206"/>
      <c r="M30" s="206"/>
      <c r="N30" s="206"/>
      <c r="O30" s="206"/>
      <c r="P30" s="206"/>
      <c r="Q30" s="206"/>
      <c r="R30" s="10"/>
      <c r="U30" s="1"/>
      <c r="V30" s="1"/>
      <c r="W30" s="1"/>
    </row>
    <row r="31" spans="3:23" x14ac:dyDescent="0.25">
      <c r="E31" s="109" t="s">
        <v>3</v>
      </c>
      <c r="F31" s="104">
        <f>SUM(F22:F30)</f>
        <v>360</v>
      </c>
      <c r="G31" s="207"/>
      <c r="H31" s="207"/>
      <c r="I31" s="207"/>
      <c r="J31" s="207"/>
      <c r="K31" s="207"/>
      <c r="L31" s="207"/>
      <c r="M31" s="207"/>
      <c r="N31" s="207"/>
      <c r="O31" s="207"/>
      <c r="P31" s="207"/>
      <c r="Q31" s="207"/>
      <c r="R31" s="104">
        <f>SUM(R22:R30)</f>
        <v>360</v>
      </c>
    </row>
    <row r="33" spans="3:23" x14ac:dyDescent="0.25">
      <c r="T33" s="1"/>
      <c r="U33" s="1"/>
      <c r="V33" s="1"/>
      <c r="W33" s="1"/>
    </row>
    <row r="34" spans="3:23" ht="18.75" x14ac:dyDescent="0.3">
      <c r="C34" s="23" t="s">
        <v>226</v>
      </c>
      <c r="H34" s="202" t="s">
        <v>208</v>
      </c>
      <c r="K34" s="136"/>
      <c r="M34" s="15">
        <f>M19</f>
        <v>720</v>
      </c>
      <c r="N34" s="204" t="s">
        <v>215</v>
      </c>
      <c r="T34" s="1"/>
      <c r="U34" s="1"/>
      <c r="V34" s="1"/>
      <c r="W34" s="1"/>
    </row>
    <row r="35" spans="3:23" ht="18.75" x14ac:dyDescent="0.3">
      <c r="C35" s="23"/>
      <c r="E35" t="s">
        <v>218</v>
      </c>
      <c r="G35" s="1"/>
      <c r="H35" s="1"/>
      <c r="I35" s="1"/>
      <c r="J35" s="120"/>
      <c r="K35" s="7"/>
      <c r="L35" s="1"/>
      <c r="M35" s="15">
        <f>M20</f>
        <v>1.5</v>
      </c>
      <c r="N35" s="19" t="s">
        <v>217</v>
      </c>
      <c r="T35" s="1"/>
      <c r="U35" s="1"/>
      <c r="V35" s="1"/>
      <c r="W35" s="1"/>
    </row>
    <row r="36" spans="3:23" x14ac:dyDescent="0.25">
      <c r="E36" s="100" t="s">
        <v>124</v>
      </c>
      <c r="F36" s="100" t="s">
        <v>216</v>
      </c>
      <c r="G36" s="205"/>
      <c r="H36" s="205"/>
      <c r="I36" s="205"/>
      <c r="J36" s="205"/>
      <c r="K36" s="205"/>
      <c r="L36" s="205"/>
      <c r="M36" s="205"/>
      <c r="N36" s="205"/>
      <c r="O36" s="205"/>
      <c r="P36" s="205"/>
      <c r="Q36" s="205"/>
      <c r="R36" s="100" t="s">
        <v>3</v>
      </c>
      <c r="T36" s="1"/>
      <c r="U36" s="1"/>
      <c r="V36" s="1"/>
      <c r="W36" s="1"/>
    </row>
    <row r="37" spans="3:23" x14ac:dyDescent="0.25">
      <c r="E37" s="100" t="s">
        <v>39</v>
      </c>
      <c r="F37" s="15">
        <v>180</v>
      </c>
      <c r="G37" s="206"/>
      <c r="H37" s="206"/>
      <c r="I37" s="206"/>
      <c r="J37" s="206"/>
      <c r="K37" s="206"/>
      <c r="L37" s="206"/>
      <c r="M37" s="206"/>
      <c r="N37" s="206"/>
      <c r="O37" s="206"/>
      <c r="P37" s="206"/>
      <c r="Q37" s="206"/>
      <c r="R37" s="10">
        <f t="shared" ref="R37:R44" si="3">SUM(F37:Q37)</f>
        <v>180</v>
      </c>
      <c r="T37" s="1"/>
      <c r="U37" s="1"/>
      <c r="V37" s="1"/>
      <c r="W37" s="1"/>
    </row>
    <row r="38" spans="3:23" x14ac:dyDescent="0.25">
      <c r="E38" s="100" t="s">
        <v>40</v>
      </c>
      <c r="F38" s="15">
        <v>180</v>
      </c>
      <c r="G38" s="206"/>
      <c r="H38" s="206"/>
      <c r="I38" s="206"/>
      <c r="J38" s="206"/>
      <c r="K38" s="206"/>
      <c r="L38" s="206"/>
      <c r="M38" s="206"/>
      <c r="N38" s="206"/>
      <c r="O38" s="206"/>
      <c r="P38" s="206"/>
      <c r="Q38" s="206"/>
      <c r="R38" s="10">
        <f t="shared" si="3"/>
        <v>180</v>
      </c>
      <c r="T38" s="1"/>
      <c r="U38" s="1"/>
      <c r="V38" s="1"/>
      <c r="W38" s="1"/>
    </row>
    <row r="39" spans="3:23" x14ac:dyDescent="0.25">
      <c r="E39" s="100" t="s">
        <v>44</v>
      </c>
      <c r="F39" s="15"/>
      <c r="G39" s="206"/>
      <c r="H39" s="206"/>
      <c r="I39" s="206"/>
      <c r="J39" s="206"/>
      <c r="K39" s="206"/>
      <c r="L39" s="206"/>
      <c r="M39" s="206"/>
      <c r="N39" s="206"/>
      <c r="O39" s="206"/>
      <c r="P39" s="206"/>
      <c r="Q39" s="206"/>
      <c r="R39" s="10">
        <f t="shared" si="3"/>
        <v>0</v>
      </c>
      <c r="T39" s="1"/>
      <c r="U39" s="1"/>
      <c r="V39" s="1"/>
      <c r="W39" s="1"/>
    </row>
    <row r="40" spans="3:23" x14ac:dyDescent="0.25">
      <c r="E40" s="100" t="s">
        <v>45</v>
      </c>
      <c r="F40" s="15"/>
      <c r="G40" s="206"/>
      <c r="H40" s="206"/>
      <c r="I40" s="206"/>
      <c r="J40" s="206"/>
      <c r="K40" s="206"/>
      <c r="L40" s="206"/>
      <c r="M40" s="206"/>
      <c r="N40" s="206"/>
      <c r="O40" s="206"/>
      <c r="P40" s="206"/>
      <c r="Q40" s="206"/>
      <c r="R40" s="10">
        <f t="shared" si="3"/>
        <v>0</v>
      </c>
      <c r="T40" s="1"/>
      <c r="U40" s="1"/>
      <c r="V40" s="1"/>
      <c r="W40" s="1"/>
    </row>
    <row r="41" spans="3:23" x14ac:dyDescent="0.25">
      <c r="E41" s="100" t="s">
        <v>46</v>
      </c>
      <c r="F41" s="15"/>
      <c r="G41" s="206"/>
      <c r="H41" s="206"/>
      <c r="I41" s="206"/>
      <c r="J41" s="206"/>
      <c r="K41" s="206"/>
      <c r="L41" s="206"/>
      <c r="M41" s="206"/>
      <c r="N41" s="206"/>
      <c r="O41" s="206"/>
      <c r="P41" s="206"/>
      <c r="Q41" s="206"/>
      <c r="R41" s="10">
        <f t="shared" si="3"/>
        <v>0</v>
      </c>
      <c r="T41" s="1"/>
      <c r="U41" s="1"/>
      <c r="V41" s="1"/>
      <c r="W41" s="1"/>
    </row>
    <row r="42" spans="3:23" x14ac:dyDescent="0.25">
      <c r="E42" s="100" t="s">
        <v>47</v>
      </c>
      <c r="F42" s="15"/>
      <c r="G42" s="206"/>
      <c r="H42" s="206"/>
      <c r="I42" s="206"/>
      <c r="J42" s="206"/>
      <c r="K42" s="206"/>
      <c r="L42" s="206"/>
      <c r="M42" s="206"/>
      <c r="N42" s="206"/>
      <c r="O42" s="206"/>
      <c r="P42" s="206"/>
      <c r="Q42" s="206"/>
      <c r="R42" s="10">
        <f t="shared" si="3"/>
        <v>0</v>
      </c>
      <c r="T42" s="1"/>
      <c r="U42" s="1"/>
      <c r="V42" s="1"/>
      <c r="W42" s="1"/>
    </row>
    <row r="43" spans="3:23" x14ac:dyDescent="0.25">
      <c r="E43" s="100" t="s">
        <v>48</v>
      </c>
      <c r="F43" s="15"/>
      <c r="G43" s="206"/>
      <c r="H43" s="206"/>
      <c r="I43" s="206"/>
      <c r="J43" s="206"/>
      <c r="K43" s="206"/>
      <c r="L43" s="206"/>
      <c r="M43" s="206"/>
      <c r="N43" s="206"/>
      <c r="O43" s="206"/>
      <c r="P43" s="206"/>
      <c r="Q43" s="206"/>
      <c r="R43" s="10">
        <f t="shared" si="3"/>
        <v>0</v>
      </c>
      <c r="T43" s="1"/>
      <c r="U43" s="1"/>
      <c r="V43" s="1"/>
      <c r="W43" s="1"/>
    </row>
    <row r="44" spans="3:23" x14ac:dyDescent="0.25">
      <c r="E44" s="100" t="s">
        <v>49</v>
      </c>
      <c r="F44" s="15"/>
      <c r="G44" s="206"/>
      <c r="H44" s="206"/>
      <c r="I44" s="206"/>
      <c r="J44" s="206"/>
      <c r="K44" s="206"/>
      <c r="L44" s="206"/>
      <c r="M44" s="206"/>
      <c r="N44" s="206"/>
      <c r="O44" s="206"/>
      <c r="P44" s="206"/>
      <c r="Q44" s="206"/>
      <c r="R44" s="10">
        <f t="shared" si="3"/>
        <v>0</v>
      </c>
      <c r="T44" s="1"/>
      <c r="U44" s="1"/>
      <c r="V44" s="1"/>
      <c r="W44" s="1"/>
    </row>
    <row r="45" spans="3:23" x14ac:dyDescent="0.25">
      <c r="E45" s="54"/>
      <c r="F45" s="10"/>
      <c r="G45" s="206"/>
      <c r="H45" s="206"/>
      <c r="I45" s="206"/>
      <c r="J45" s="206"/>
      <c r="K45" s="206"/>
      <c r="L45" s="206"/>
      <c r="M45" s="206"/>
      <c r="N45" s="206"/>
      <c r="O45" s="206"/>
      <c r="P45" s="206"/>
      <c r="Q45" s="206"/>
      <c r="R45" s="10"/>
      <c r="U45" s="1"/>
      <c r="V45" s="1"/>
      <c r="W45" s="1"/>
    </row>
    <row r="46" spans="3:23" x14ac:dyDescent="0.25">
      <c r="E46" s="109" t="s">
        <v>3</v>
      </c>
      <c r="F46" s="104">
        <f>SUM(F37:F45)</f>
        <v>360</v>
      </c>
      <c r="G46" s="207"/>
      <c r="H46" s="207"/>
      <c r="I46" s="207"/>
      <c r="J46" s="207"/>
      <c r="K46" s="207"/>
      <c r="L46" s="207"/>
      <c r="M46" s="207"/>
      <c r="N46" s="207"/>
      <c r="O46" s="207"/>
      <c r="P46" s="207"/>
      <c r="Q46" s="207"/>
      <c r="R46" s="104">
        <f>SUM(R37:R45)</f>
        <v>360</v>
      </c>
    </row>
  </sheetData>
  <sheetProtection algorithmName="SHA-512" hashValue="pZTX+B55hl6xOaMrdwI8GkicixaPXpW02u6EnRbt+nPLHZxSnmxc9zJGlfsUeSs3G3dFHbKo0NubcvfnCo/5Qg==" saltValue="REMWmgDoiYkBk3c1rMrxFw==" spinCount="100000" sheet="1" objects="1" scenarios="1"/>
  <protectedRanges>
    <protectedRange sqref="F7:F14 F22:F29 F37:F44 M34:M35 M4:M5 M19:M20" name="Range1"/>
  </protectedRanges>
  <mergeCells count="1">
    <mergeCell ref="F3:Q3"/>
  </mergeCells>
  <hyperlinks>
    <hyperlink ref="A1" location="Summary!A1" display="Summary" xr:uid="{240439DB-98F4-4C85-B17B-53798236C32C}"/>
  </hyperlinks>
  <pageMargins left="0.25" right="0.25" top="0.75" bottom="0.75" header="0.3" footer="0.3"/>
  <pageSetup paperSize="9" scale="48" fitToHeight="0" orientation="landscape" horizontalDpi="0" verticalDpi="0" r:id="rId1"/>
  <headerFooter>
    <oddHeader>&amp;A</oddHeader>
    <oddFooter>&amp;L&amp;B Confidential&amp;B&amp;C&amp;D&amp;RPage &amp;P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683533-7239-469E-930C-CE9A32B6AFDC}">
  <sheetPr>
    <tabColor rgb="FF00B0F0"/>
    <pageSetUpPr fitToPage="1"/>
  </sheetPr>
  <dimension ref="A1:X48"/>
  <sheetViews>
    <sheetView workbookViewId="0">
      <pane ySplit="7" topLeftCell="A8" activePane="bottomLeft" state="frozen"/>
      <selection pane="bottomLeft" activeCell="X1" sqref="S1:X1048576"/>
    </sheetView>
  </sheetViews>
  <sheetFormatPr defaultRowHeight="15" x14ac:dyDescent="0.25"/>
  <cols>
    <col min="2" max="2" width="9.140625" style="5"/>
    <col min="3" max="3" width="45.28515625" customWidth="1"/>
    <col min="4" max="4" width="29.28515625" style="5" customWidth="1"/>
    <col min="5" max="5" width="17.140625" style="5" customWidth="1"/>
    <col min="6" max="6" width="11.28515625" style="21" customWidth="1"/>
    <col min="7" max="7" width="10.42578125" customWidth="1"/>
    <col min="8" max="8" width="14.42578125" style="5" customWidth="1"/>
    <col min="9" max="9" width="6.5703125" customWidth="1"/>
    <col min="10" max="17" width="12.7109375" customWidth="1"/>
    <col min="19" max="24" width="9.140625" hidden="1" customWidth="1"/>
  </cols>
  <sheetData>
    <row r="1" spans="1:22" x14ac:dyDescent="0.25">
      <c r="A1" s="277" t="s">
        <v>355</v>
      </c>
    </row>
    <row r="2" spans="1:22" ht="21" x14ac:dyDescent="0.25">
      <c r="B2" s="263" t="s">
        <v>307</v>
      </c>
    </row>
    <row r="3" spans="1:22" ht="21" x14ac:dyDescent="0.25">
      <c r="B3" s="263"/>
      <c r="K3" s="12">
        <f>SUM(J48:Q48)</f>
        <v>99003.6</v>
      </c>
    </row>
    <row r="4" spans="1:22" ht="21" x14ac:dyDescent="0.25">
      <c r="B4" s="263"/>
    </row>
    <row r="5" spans="1:22" ht="21" x14ac:dyDescent="0.3">
      <c r="A5" s="94"/>
      <c r="B5" s="263"/>
      <c r="J5" s="23" t="s">
        <v>314</v>
      </c>
      <c r="O5" s="23" t="s">
        <v>328</v>
      </c>
    </row>
    <row r="6" spans="1:22" ht="35.25" customHeight="1" x14ac:dyDescent="0.25">
      <c r="A6" s="98"/>
      <c r="B6" s="333"/>
      <c r="C6" s="98"/>
      <c r="D6" s="332" t="s">
        <v>330</v>
      </c>
      <c r="E6" s="222"/>
      <c r="F6" s="257"/>
      <c r="G6" s="99"/>
      <c r="H6" s="223"/>
      <c r="I6" s="334"/>
      <c r="J6" s="210" t="s">
        <v>224</v>
      </c>
      <c r="K6" s="10">
        <f>'A Programme Costs'!D13</f>
        <v>60</v>
      </c>
      <c r="L6" s="259">
        <f>K6/K7</f>
        <v>0.06</v>
      </c>
      <c r="N6" s="210" t="s">
        <v>325</v>
      </c>
      <c r="O6" s="258" t="s">
        <v>326</v>
      </c>
      <c r="S6">
        <f>'A Programme Costs'!U4</f>
        <v>24</v>
      </c>
    </row>
    <row r="7" spans="1:22" ht="34.5" customHeight="1" x14ac:dyDescent="0.25">
      <c r="J7" s="210" t="s">
        <v>327</v>
      </c>
      <c r="K7" s="260">
        <v>1000</v>
      </c>
      <c r="N7" s="210" t="s">
        <v>324</v>
      </c>
      <c r="O7" s="261">
        <v>0.02</v>
      </c>
      <c r="P7" s="335" t="s">
        <v>378</v>
      </c>
      <c r="S7" t="s">
        <v>4</v>
      </c>
    </row>
    <row r="8" spans="1:22" ht="69.75" customHeight="1" x14ac:dyDescent="0.25">
      <c r="B8" s="9" t="s">
        <v>1</v>
      </c>
      <c r="C8" s="9" t="s">
        <v>308</v>
      </c>
      <c r="D8" s="9" t="s">
        <v>309</v>
      </c>
      <c r="E8" s="9" t="s">
        <v>310</v>
      </c>
      <c r="F8" s="9" t="s">
        <v>311</v>
      </c>
      <c r="G8" s="9" t="s">
        <v>312</v>
      </c>
      <c r="H8" s="9" t="s">
        <v>315</v>
      </c>
      <c r="I8" s="87"/>
      <c r="J8" s="9" t="s">
        <v>316</v>
      </c>
      <c r="K8" s="9" t="s">
        <v>317</v>
      </c>
      <c r="L8" s="9" t="s">
        <v>318</v>
      </c>
      <c r="M8" s="9" t="s">
        <v>319</v>
      </c>
      <c r="N8" s="9" t="s">
        <v>320</v>
      </c>
      <c r="O8" s="9" t="s">
        <v>321</v>
      </c>
      <c r="P8" s="9" t="s">
        <v>322</v>
      </c>
      <c r="Q8" s="9" t="s">
        <v>323</v>
      </c>
      <c r="S8" t="s">
        <v>313</v>
      </c>
      <c r="V8" s="13" cm="1">
        <f t="array" ref="V8">_xlfn.IFS(AND(S6 &gt;= 12, S6 &lt; 13), 1, AND(S6 &gt;= 13, S6 &lt;= 24), 2, AND(S6 &gt;= 25, S6 &lt;= 36), 3, AND(S6 &gt;= 37, S6 &lt;= 48), 4, AND(S6 &gt;= 49, S6 &lt;= 60), 5, AND(S6 &gt;= 61, S6 &lt;= 72), 6, AND(S6 &gt;= 73, S6 &lt;= 84), 7, TRUE, 8)</f>
        <v>2</v>
      </c>
    </row>
    <row r="9" spans="1:22" x14ac:dyDescent="0.25">
      <c r="B9" s="107"/>
      <c r="C9" s="128" t="s">
        <v>13</v>
      </c>
      <c r="D9" s="107"/>
      <c r="E9" s="107">
        <v>1000</v>
      </c>
      <c r="F9" s="108" t="s">
        <v>4</v>
      </c>
      <c r="G9" s="25">
        <f>$L$6</f>
        <v>0.06</v>
      </c>
      <c r="H9" s="12">
        <f>IF(F9="Yes",E9*G9,0)</f>
        <v>60</v>
      </c>
      <c r="J9" s="262">
        <f>H9</f>
        <v>60</v>
      </c>
      <c r="K9" s="262">
        <f>IF($V$8&gt;=2,J9*(1+$L$6),"")</f>
        <v>63.6</v>
      </c>
      <c r="L9" s="262" t="str">
        <f>IF($V$8 &gt;= 3, K9 * (1 + $L$6), "")</f>
        <v/>
      </c>
      <c r="M9" s="262" t="str">
        <f>IF($V$8 &gt;= 4, L9 * (1 + $L$6), "")</f>
        <v/>
      </c>
      <c r="N9" s="262" t="str">
        <f>IF($V$8 &gt;= 5, M9 * (1 + $L$6), "")</f>
        <v/>
      </c>
      <c r="O9" s="262" t="str">
        <f>IF($V$8 &gt;= 6, N9 * (1 + $L$6), "")</f>
        <v/>
      </c>
      <c r="P9" s="262" t="str">
        <f>IF($V$8 &gt;= 7, O9 * (1 + $L$6), "")</f>
        <v/>
      </c>
      <c r="Q9" s="262" t="str">
        <f>IF($V$8 &gt;= 8, P9 * (1 + $L$6), "")</f>
        <v/>
      </c>
    </row>
    <row r="10" spans="1:22" x14ac:dyDescent="0.25">
      <c r="B10" s="107"/>
      <c r="C10" s="128" t="s">
        <v>329</v>
      </c>
      <c r="D10" s="107"/>
      <c r="E10" s="107">
        <v>800000</v>
      </c>
      <c r="F10" s="108" t="s">
        <v>4</v>
      </c>
      <c r="G10" s="25">
        <f t="shared" ref="G10:G47" si="0">$L$6</f>
        <v>0.06</v>
      </c>
      <c r="H10" s="12">
        <f t="shared" ref="H10:H47" si="1">IF(F10="Yes",E10*G10,0)</f>
        <v>48000</v>
      </c>
      <c r="J10" s="262">
        <f t="shared" ref="J10:J47" si="2">H10</f>
        <v>48000</v>
      </c>
      <c r="K10" s="262">
        <f t="shared" ref="K10:K47" si="3">IF($V$8 &gt;= 2, J10 * (1 + $L$6), "")</f>
        <v>50880</v>
      </c>
      <c r="L10" s="262" t="str">
        <f t="shared" ref="L10:L47" si="4">IF($V$8 &gt;= 3, K10 * (1 + $L$6), "")</f>
        <v/>
      </c>
      <c r="M10" s="262" t="str">
        <f t="shared" ref="M10:M47" si="5">IF($V$8 &gt;= 4, L10 * (1 + $L$6), "")</f>
        <v/>
      </c>
      <c r="N10" s="262" t="str">
        <f t="shared" ref="N10:N47" si="6">IF($V$8 &gt;= 5, M10 * (1 + $L$6), "")</f>
        <v/>
      </c>
      <c r="O10" s="262" t="str">
        <f t="shared" ref="O10:O47" si="7">IF($V$8 &gt;= 6, N10 * (1 + $L$6), "")</f>
        <v/>
      </c>
      <c r="P10" s="262" t="str">
        <f t="shared" ref="P10:P47" si="8">IF($V$8 &gt;= 7, O10 * (1 + $L$6), "")</f>
        <v/>
      </c>
      <c r="Q10" s="262" t="str">
        <f t="shared" ref="Q10:Q47" si="9">IF($V$8 &gt;= 8, P10 * (1 + $L$6), "")</f>
        <v/>
      </c>
    </row>
    <row r="11" spans="1:22" x14ac:dyDescent="0.25">
      <c r="B11" s="107"/>
      <c r="C11" s="128"/>
      <c r="D11" s="107"/>
      <c r="E11" s="107"/>
      <c r="F11" s="108"/>
      <c r="G11" s="25">
        <f t="shared" si="0"/>
        <v>0.06</v>
      </c>
      <c r="H11" s="12">
        <f t="shared" si="1"/>
        <v>0</v>
      </c>
      <c r="J11" s="262">
        <f t="shared" si="2"/>
        <v>0</v>
      </c>
      <c r="K11" s="262">
        <f t="shared" si="3"/>
        <v>0</v>
      </c>
      <c r="L11" s="262" t="str">
        <f t="shared" si="4"/>
        <v/>
      </c>
      <c r="M11" s="262" t="str">
        <f t="shared" si="5"/>
        <v/>
      </c>
      <c r="N11" s="262" t="str">
        <f t="shared" si="6"/>
        <v/>
      </c>
      <c r="O11" s="262" t="str">
        <f t="shared" si="7"/>
        <v/>
      </c>
      <c r="P11" s="262" t="str">
        <f t="shared" si="8"/>
        <v/>
      </c>
      <c r="Q11" s="262" t="str">
        <f t="shared" si="9"/>
        <v/>
      </c>
    </row>
    <row r="12" spans="1:22" x14ac:dyDescent="0.25">
      <c r="B12" s="107"/>
      <c r="C12" s="128"/>
      <c r="D12" s="107"/>
      <c r="E12" s="107"/>
      <c r="F12" s="108"/>
      <c r="G12" s="25">
        <f t="shared" si="0"/>
        <v>0.06</v>
      </c>
      <c r="H12" s="12">
        <f t="shared" si="1"/>
        <v>0</v>
      </c>
      <c r="J12" s="262">
        <f t="shared" si="2"/>
        <v>0</v>
      </c>
      <c r="K12" s="262">
        <f t="shared" si="3"/>
        <v>0</v>
      </c>
      <c r="L12" s="262" t="str">
        <f t="shared" si="4"/>
        <v/>
      </c>
      <c r="M12" s="262" t="str">
        <f t="shared" si="5"/>
        <v/>
      </c>
      <c r="N12" s="262" t="str">
        <f t="shared" si="6"/>
        <v/>
      </c>
      <c r="O12" s="262" t="str">
        <f t="shared" si="7"/>
        <v/>
      </c>
      <c r="P12" s="262" t="str">
        <f t="shared" si="8"/>
        <v/>
      </c>
      <c r="Q12" s="262" t="str">
        <f t="shared" si="9"/>
        <v/>
      </c>
    </row>
    <row r="13" spans="1:22" x14ac:dyDescent="0.25">
      <c r="B13" s="107"/>
      <c r="C13" s="128"/>
      <c r="D13" s="107"/>
      <c r="E13" s="107"/>
      <c r="F13" s="108"/>
      <c r="G13" s="25">
        <f t="shared" si="0"/>
        <v>0.06</v>
      </c>
      <c r="H13" s="12">
        <f t="shared" si="1"/>
        <v>0</v>
      </c>
      <c r="J13" s="262">
        <f t="shared" si="2"/>
        <v>0</v>
      </c>
      <c r="K13" s="262">
        <f t="shared" si="3"/>
        <v>0</v>
      </c>
      <c r="L13" s="262" t="str">
        <f t="shared" si="4"/>
        <v/>
      </c>
      <c r="M13" s="262" t="str">
        <f t="shared" si="5"/>
        <v/>
      </c>
      <c r="N13" s="262" t="str">
        <f t="shared" si="6"/>
        <v/>
      </c>
      <c r="O13" s="262" t="str">
        <f t="shared" si="7"/>
        <v/>
      </c>
      <c r="P13" s="262" t="str">
        <f t="shared" si="8"/>
        <v/>
      </c>
      <c r="Q13" s="262" t="str">
        <f t="shared" si="9"/>
        <v/>
      </c>
    </row>
    <row r="14" spans="1:22" x14ac:dyDescent="0.25">
      <c r="B14" s="107"/>
      <c r="C14" s="128"/>
      <c r="D14" s="107"/>
      <c r="E14" s="107"/>
      <c r="F14" s="108"/>
      <c r="G14" s="25">
        <f t="shared" si="0"/>
        <v>0.06</v>
      </c>
      <c r="H14" s="12">
        <f t="shared" si="1"/>
        <v>0</v>
      </c>
      <c r="J14" s="262">
        <f t="shared" si="2"/>
        <v>0</v>
      </c>
      <c r="K14" s="262">
        <f t="shared" si="3"/>
        <v>0</v>
      </c>
      <c r="L14" s="262" t="str">
        <f t="shared" si="4"/>
        <v/>
      </c>
      <c r="M14" s="262" t="str">
        <f t="shared" si="5"/>
        <v/>
      </c>
      <c r="N14" s="262" t="str">
        <f t="shared" si="6"/>
        <v/>
      </c>
      <c r="O14" s="262" t="str">
        <f t="shared" si="7"/>
        <v/>
      </c>
      <c r="P14" s="262" t="str">
        <f t="shared" si="8"/>
        <v/>
      </c>
      <c r="Q14" s="262" t="str">
        <f t="shared" si="9"/>
        <v/>
      </c>
    </row>
    <row r="15" spans="1:22" x14ac:dyDescent="0.25">
      <c r="B15" s="107"/>
      <c r="C15" s="128"/>
      <c r="D15" s="107"/>
      <c r="E15" s="107"/>
      <c r="F15" s="108"/>
      <c r="G15" s="25">
        <f t="shared" si="0"/>
        <v>0.06</v>
      </c>
      <c r="H15" s="12">
        <f t="shared" si="1"/>
        <v>0</v>
      </c>
      <c r="J15" s="262">
        <f t="shared" si="2"/>
        <v>0</v>
      </c>
      <c r="K15" s="262">
        <f t="shared" si="3"/>
        <v>0</v>
      </c>
      <c r="L15" s="262" t="str">
        <f t="shared" si="4"/>
        <v/>
      </c>
      <c r="M15" s="262" t="str">
        <f t="shared" si="5"/>
        <v/>
      </c>
      <c r="N15" s="262" t="str">
        <f t="shared" si="6"/>
        <v/>
      </c>
      <c r="O15" s="262" t="str">
        <f t="shared" si="7"/>
        <v/>
      </c>
      <c r="P15" s="262" t="str">
        <f t="shared" si="8"/>
        <v/>
      </c>
      <c r="Q15" s="262" t="str">
        <f t="shared" si="9"/>
        <v/>
      </c>
    </row>
    <row r="16" spans="1:22" x14ac:dyDescent="0.25">
      <c r="B16" s="107"/>
      <c r="C16" s="128"/>
      <c r="D16" s="107"/>
      <c r="E16" s="107"/>
      <c r="F16" s="108"/>
      <c r="G16" s="25">
        <f t="shared" si="0"/>
        <v>0.06</v>
      </c>
      <c r="H16" s="12">
        <f t="shared" si="1"/>
        <v>0</v>
      </c>
      <c r="J16" s="262">
        <f t="shared" si="2"/>
        <v>0</v>
      </c>
      <c r="K16" s="262">
        <f t="shared" si="3"/>
        <v>0</v>
      </c>
      <c r="L16" s="262" t="str">
        <f t="shared" si="4"/>
        <v/>
      </c>
      <c r="M16" s="262" t="str">
        <f t="shared" si="5"/>
        <v/>
      </c>
      <c r="N16" s="262" t="str">
        <f t="shared" si="6"/>
        <v/>
      </c>
      <c r="O16" s="262" t="str">
        <f t="shared" si="7"/>
        <v/>
      </c>
      <c r="P16" s="262" t="str">
        <f t="shared" si="8"/>
        <v/>
      </c>
      <c r="Q16" s="262" t="str">
        <f t="shared" si="9"/>
        <v/>
      </c>
    </row>
    <row r="17" spans="2:17" x14ac:dyDescent="0.25">
      <c r="B17" s="107"/>
      <c r="C17" s="128"/>
      <c r="D17" s="107"/>
      <c r="E17" s="107"/>
      <c r="F17" s="108"/>
      <c r="G17" s="25">
        <f t="shared" si="0"/>
        <v>0.06</v>
      </c>
      <c r="H17" s="12">
        <f t="shared" si="1"/>
        <v>0</v>
      </c>
      <c r="J17" s="262">
        <f t="shared" si="2"/>
        <v>0</v>
      </c>
      <c r="K17" s="262">
        <f t="shared" si="3"/>
        <v>0</v>
      </c>
      <c r="L17" s="262" t="str">
        <f t="shared" si="4"/>
        <v/>
      </c>
      <c r="M17" s="262" t="str">
        <f t="shared" si="5"/>
        <v/>
      </c>
      <c r="N17" s="262" t="str">
        <f t="shared" si="6"/>
        <v/>
      </c>
      <c r="O17" s="262" t="str">
        <f t="shared" si="7"/>
        <v/>
      </c>
      <c r="P17" s="262" t="str">
        <f t="shared" si="8"/>
        <v/>
      </c>
      <c r="Q17" s="262" t="str">
        <f t="shared" si="9"/>
        <v/>
      </c>
    </row>
    <row r="18" spans="2:17" x14ac:dyDescent="0.25">
      <c r="B18" s="107"/>
      <c r="C18" s="128"/>
      <c r="D18" s="107"/>
      <c r="E18" s="107"/>
      <c r="F18" s="108"/>
      <c r="G18" s="25">
        <f t="shared" si="0"/>
        <v>0.06</v>
      </c>
      <c r="H18" s="12">
        <f t="shared" si="1"/>
        <v>0</v>
      </c>
      <c r="J18" s="262">
        <f t="shared" si="2"/>
        <v>0</v>
      </c>
      <c r="K18" s="262">
        <f t="shared" si="3"/>
        <v>0</v>
      </c>
      <c r="L18" s="262" t="str">
        <f t="shared" si="4"/>
        <v/>
      </c>
      <c r="M18" s="262" t="str">
        <f t="shared" si="5"/>
        <v/>
      </c>
      <c r="N18" s="262" t="str">
        <f t="shared" si="6"/>
        <v/>
      </c>
      <c r="O18" s="262" t="str">
        <f t="shared" si="7"/>
        <v/>
      </c>
      <c r="P18" s="262" t="str">
        <f t="shared" si="8"/>
        <v/>
      </c>
      <c r="Q18" s="262" t="str">
        <f t="shared" si="9"/>
        <v/>
      </c>
    </row>
    <row r="19" spans="2:17" x14ac:dyDescent="0.25">
      <c r="B19" s="107"/>
      <c r="C19" s="128"/>
      <c r="D19" s="107"/>
      <c r="E19" s="107"/>
      <c r="F19" s="108"/>
      <c r="G19" s="25">
        <f t="shared" si="0"/>
        <v>0.06</v>
      </c>
      <c r="H19" s="12">
        <f t="shared" si="1"/>
        <v>0</v>
      </c>
      <c r="J19" s="262">
        <f t="shared" si="2"/>
        <v>0</v>
      </c>
      <c r="K19" s="262">
        <f t="shared" si="3"/>
        <v>0</v>
      </c>
      <c r="L19" s="262" t="str">
        <f t="shared" si="4"/>
        <v/>
      </c>
      <c r="M19" s="262" t="str">
        <f t="shared" si="5"/>
        <v/>
      </c>
      <c r="N19" s="262" t="str">
        <f t="shared" si="6"/>
        <v/>
      </c>
      <c r="O19" s="262" t="str">
        <f t="shared" si="7"/>
        <v/>
      </c>
      <c r="P19" s="262" t="str">
        <f t="shared" si="8"/>
        <v/>
      </c>
      <c r="Q19" s="262" t="str">
        <f t="shared" si="9"/>
        <v/>
      </c>
    </row>
    <row r="20" spans="2:17" x14ac:dyDescent="0.25">
      <c r="B20" s="107"/>
      <c r="C20" s="128"/>
      <c r="D20" s="107"/>
      <c r="E20" s="107"/>
      <c r="F20" s="108"/>
      <c r="G20" s="25">
        <f t="shared" si="0"/>
        <v>0.06</v>
      </c>
      <c r="H20" s="12">
        <f t="shared" si="1"/>
        <v>0</v>
      </c>
      <c r="J20" s="262">
        <f t="shared" si="2"/>
        <v>0</v>
      </c>
      <c r="K20" s="262">
        <f t="shared" si="3"/>
        <v>0</v>
      </c>
      <c r="L20" s="262" t="str">
        <f t="shared" si="4"/>
        <v/>
      </c>
      <c r="M20" s="262" t="str">
        <f t="shared" si="5"/>
        <v/>
      </c>
      <c r="N20" s="262" t="str">
        <f t="shared" si="6"/>
        <v/>
      </c>
      <c r="O20" s="262" t="str">
        <f t="shared" si="7"/>
        <v/>
      </c>
      <c r="P20" s="262" t="str">
        <f t="shared" si="8"/>
        <v/>
      </c>
      <c r="Q20" s="262" t="str">
        <f t="shared" si="9"/>
        <v/>
      </c>
    </row>
    <row r="21" spans="2:17" x14ac:dyDescent="0.25">
      <c r="B21" s="107"/>
      <c r="C21" s="128"/>
      <c r="D21" s="107"/>
      <c r="E21" s="107"/>
      <c r="F21" s="108"/>
      <c r="G21" s="25">
        <f t="shared" si="0"/>
        <v>0.06</v>
      </c>
      <c r="H21" s="12">
        <f t="shared" si="1"/>
        <v>0</v>
      </c>
      <c r="J21" s="262">
        <f t="shared" si="2"/>
        <v>0</v>
      </c>
      <c r="K21" s="262">
        <f t="shared" si="3"/>
        <v>0</v>
      </c>
      <c r="L21" s="262" t="str">
        <f t="shared" si="4"/>
        <v/>
      </c>
      <c r="M21" s="262" t="str">
        <f t="shared" si="5"/>
        <v/>
      </c>
      <c r="N21" s="262" t="str">
        <f t="shared" si="6"/>
        <v/>
      </c>
      <c r="O21" s="262" t="str">
        <f t="shared" si="7"/>
        <v/>
      </c>
      <c r="P21" s="262" t="str">
        <f t="shared" si="8"/>
        <v/>
      </c>
      <c r="Q21" s="262" t="str">
        <f t="shared" si="9"/>
        <v/>
      </c>
    </row>
    <row r="22" spans="2:17" x14ac:dyDescent="0.25">
      <c r="B22" s="107"/>
      <c r="C22" s="128"/>
      <c r="D22" s="107"/>
      <c r="E22" s="107"/>
      <c r="F22" s="108"/>
      <c r="G22" s="25">
        <f t="shared" si="0"/>
        <v>0.06</v>
      </c>
      <c r="H22" s="12">
        <f t="shared" si="1"/>
        <v>0</v>
      </c>
      <c r="J22" s="262">
        <f t="shared" si="2"/>
        <v>0</v>
      </c>
      <c r="K22" s="262">
        <f t="shared" si="3"/>
        <v>0</v>
      </c>
      <c r="L22" s="262" t="str">
        <f t="shared" si="4"/>
        <v/>
      </c>
      <c r="M22" s="262" t="str">
        <f t="shared" si="5"/>
        <v/>
      </c>
      <c r="N22" s="262" t="str">
        <f t="shared" si="6"/>
        <v/>
      </c>
      <c r="O22" s="262" t="str">
        <f t="shared" si="7"/>
        <v/>
      </c>
      <c r="P22" s="262" t="str">
        <f t="shared" si="8"/>
        <v/>
      </c>
      <c r="Q22" s="262" t="str">
        <f t="shared" si="9"/>
        <v/>
      </c>
    </row>
    <row r="23" spans="2:17" x14ac:dyDescent="0.25">
      <c r="B23" s="107"/>
      <c r="C23" s="128"/>
      <c r="D23" s="107"/>
      <c r="E23" s="107"/>
      <c r="F23" s="108"/>
      <c r="G23" s="25">
        <f t="shared" si="0"/>
        <v>0.06</v>
      </c>
      <c r="H23" s="12">
        <f t="shared" si="1"/>
        <v>0</v>
      </c>
      <c r="J23" s="262">
        <f t="shared" si="2"/>
        <v>0</v>
      </c>
      <c r="K23" s="262">
        <f t="shared" si="3"/>
        <v>0</v>
      </c>
      <c r="L23" s="262" t="str">
        <f t="shared" si="4"/>
        <v/>
      </c>
      <c r="M23" s="262" t="str">
        <f t="shared" si="5"/>
        <v/>
      </c>
      <c r="N23" s="262" t="str">
        <f t="shared" si="6"/>
        <v/>
      </c>
      <c r="O23" s="262" t="str">
        <f t="shared" si="7"/>
        <v/>
      </c>
      <c r="P23" s="262" t="str">
        <f t="shared" si="8"/>
        <v/>
      </c>
      <c r="Q23" s="262" t="str">
        <f t="shared" si="9"/>
        <v/>
      </c>
    </row>
    <row r="24" spans="2:17" x14ac:dyDescent="0.25">
      <c r="B24" s="107"/>
      <c r="C24" s="128"/>
      <c r="D24" s="107"/>
      <c r="E24" s="107"/>
      <c r="F24" s="108"/>
      <c r="G24" s="25">
        <f t="shared" si="0"/>
        <v>0.06</v>
      </c>
      <c r="H24" s="12">
        <f t="shared" si="1"/>
        <v>0</v>
      </c>
      <c r="J24" s="262">
        <f t="shared" si="2"/>
        <v>0</v>
      </c>
      <c r="K24" s="262">
        <f t="shared" si="3"/>
        <v>0</v>
      </c>
      <c r="L24" s="262" t="str">
        <f t="shared" si="4"/>
        <v/>
      </c>
      <c r="M24" s="262" t="str">
        <f t="shared" si="5"/>
        <v/>
      </c>
      <c r="N24" s="262" t="str">
        <f t="shared" si="6"/>
        <v/>
      </c>
      <c r="O24" s="262" t="str">
        <f t="shared" si="7"/>
        <v/>
      </c>
      <c r="P24" s="262" t="str">
        <f t="shared" si="8"/>
        <v/>
      </c>
      <c r="Q24" s="262" t="str">
        <f t="shared" si="9"/>
        <v/>
      </c>
    </row>
    <row r="25" spans="2:17" x14ac:dyDescent="0.25">
      <c r="B25" s="107"/>
      <c r="C25" s="128"/>
      <c r="D25" s="107"/>
      <c r="E25" s="107"/>
      <c r="F25" s="108"/>
      <c r="G25" s="25">
        <f t="shared" si="0"/>
        <v>0.06</v>
      </c>
      <c r="H25" s="12">
        <f t="shared" si="1"/>
        <v>0</v>
      </c>
      <c r="J25" s="262">
        <f t="shared" si="2"/>
        <v>0</v>
      </c>
      <c r="K25" s="262">
        <f t="shared" si="3"/>
        <v>0</v>
      </c>
      <c r="L25" s="262" t="str">
        <f t="shared" si="4"/>
        <v/>
      </c>
      <c r="M25" s="262" t="str">
        <f t="shared" si="5"/>
        <v/>
      </c>
      <c r="N25" s="262" t="str">
        <f t="shared" si="6"/>
        <v/>
      </c>
      <c r="O25" s="262" t="str">
        <f t="shared" si="7"/>
        <v/>
      </c>
      <c r="P25" s="262" t="str">
        <f t="shared" si="8"/>
        <v/>
      </c>
      <c r="Q25" s="262" t="str">
        <f t="shared" si="9"/>
        <v/>
      </c>
    </row>
    <row r="26" spans="2:17" x14ac:dyDescent="0.25">
      <c r="B26" s="107"/>
      <c r="C26" s="128"/>
      <c r="D26" s="107"/>
      <c r="E26" s="107"/>
      <c r="F26" s="108"/>
      <c r="G26" s="25">
        <f t="shared" si="0"/>
        <v>0.06</v>
      </c>
      <c r="H26" s="12">
        <f t="shared" si="1"/>
        <v>0</v>
      </c>
      <c r="J26" s="262">
        <f t="shared" si="2"/>
        <v>0</v>
      </c>
      <c r="K26" s="262">
        <f t="shared" si="3"/>
        <v>0</v>
      </c>
      <c r="L26" s="262" t="str">
        <f t="shared" si="4"/>
        <v/>
      </c>
      <c r="M26" s="262" t="str">
        <f t="shared" si="5"/>
        <v/>
      </c>
      <c r="N26" s="262" t="str">
        <f t="shared" si="6"/>
        <v/>
      </c>
      <c r="O26" s="262" t="str">
        <f t="shared" si="7"/>
        <v/>
      </c>
      <c r="P26" s="262" t="str">
        <f t="shared" si="8"/>
        <v/>
      </c>
      <c r="Q26" s="262" t="str">
        <f t="shared" si="9"/>
        <v/>
      </c>
    </row>
    <row r="27" spans="2:17" x14ac:dyDescent="0.25">
      <c r="B27" s="107"/>
      <c r="C27" s="128"/>
      <c r="D27" s="107"/>
      <c r="E27" s="107"/>
      <c r="F27" s="108"/>
      <c r="G27" s="25">
        <f t="shared" si="0"/>
        <v>0.06</v>
      </c>
      <c r="H27" s="12">
        <f t="shared" si="1"/>
        <v>0</v>
      </c>
      <c r="J27" s="262">
        <f t="shared" si="2"/>
        <v>0</v>
      </c>
      <c r="K27" s="262">
        <f t="shared" si="3"/>
        <v>0</v>
      </c>
      <c r="L27" s="262" t="str">
        <f t="shared" si="4"/>
        <v/>
      </c>
      <c r="M27" s="262" t="str">
        <f t="shared" si="5"/>
        <v/>
      </c>
      <c r="N27" s="262" t="str">
        <f t="shared" si="6"/>
        <v/>
      </c>
      <c r="O27" s="262" t="str">
        <f t="shared" si="7"/>
        <v/>
      </c>
      <c r="P27" s="262" t="str">
        <f t="shared" si="8"/>
        <v/>
      </c>
      <c r="Q27" s="262" t="str">
        <f t="shared" si="9"/>
        <v/>
      </c>
    </row>
    <row r="28" spans="2:17" x14ac:dyDescent="0.25">
      <c r="B28" s="107"/>
      <c r="C28" s="128"/>
      <c r="D28" s="107"/>
      <c r="E28" s="107"/>
      <c r="F28" s="108"/>
      <c r="G28" s="25">
        <f t="shared" si="0"/>
        <v>0.06</v>
      </c>
      <c r="H28" s="12">
        <f t="shared" si="1"/>
        <v>0</v>
      </c>
      <c r="J28" s="262">
        <f t="shared" si="2"/>
        <v>0</v>
      </c>
      <c r="K28" s="262">
        <f t="shared" si="3"/>
        <v>0</v>
      </c>
      <c r="L28" s="262" t="str">
        <f t="shared" si="4"/>
        <v/>
      </c>
      <c r="M28" s="262" t="str">
        <f t="shared" si="5"/>
        <v/>
      </c>
      <c r="N28" s="262" t="str">
        <f t="shared" si="6"/>
        <v/>
      </c>
      <c r="O28" s="262" t="str">
        <f t="shared" si="7"/>
        <v/>
      </c>
      <c r="P28" s="262" t="str">
        <f t="shared" si="8"/>
        <v/>
      </c>
      <c r="Q28" s="262" t="str">
        <f t="shared" si="9"/>
        <v/>
      </c>
    </row>
    <row r="29" spans="2:17" x14ac:dyDescent="0.25">
      <c r="B29" s="107"/>
      <c r="C29" s="128"/>
      <c r="D29" s="107"/>
      <c r="E29" s="107"/>
      <c r="F29" s="108"/>
      <c r="G29" s="25">
        <f t="shared" si="0"/>
        <v>0.06</v>
      </c>
      <c r="H29" s="12">
        <f t="shared" si="1"/>
        <v>0</v>
      </c>
      <c r="J29" s="262">
        <f t="shared" si="2"/>
        <v>0</v>
      </c>
      <c r="K29" s="262">
        <f t="shared" si="3"/>
        <v>0</v>
      </c>
      <c r="L29" s="262" t="str">
        <f t="shared" si="4"/>
        <v/>
      </c>
      <c r="M29" s="262" t="str">
        <f t="shared" si="5"/>
        <v/>
      </c>
      <c r="N29" s="262" t="str">
        <f t="shared" si="6"/>
        <v/>
      </c>
      <c r="O29" s="262" t="str">
        <f t="shared" si="7"/>
        <v/>
      </c>
      <c r="P29" s="262" t="str">
        <f t="shared" si="8"/>
        <v/>
      </c>
      <c r="Q29" s="262" t="str">
        <f t="shared" si="9"/>
        <v/>
      </c>
    </row>
    <row r="30" spans="2:17" x14ac:dyDescent="0.25">
      <c r="B30" s="107"/>
      <c r="C30" s="128"/>
      <c r="D30" s="107"/>
      <c r="E30" s="107"/>
      <c r="F30" s="108"/>
      <c r="G30" s="25">
        <f t="shared" si="0"/>
        <v>0.06</v>
      </c>
      <c r="H30" s="12">
        <f t="shared" si="1"/>
        <v>0</v>
      </c>
      <c r="J30" s="262">
        <f t="shared" si="2"/>
        <v>0</v>
      </c>
      <c r="K30" s="262">
        <f t="shared" si="3"/>
        <v>0</v>
      </c>
      <c r="L30" s="262" t="str">
        <f t="shared" si="4"/>
        <v/>
      </c>
      <c r="M30" s="262" t="str">
        <f t="shared" si="5"/>
        <v/>
      </c>
      <c r="N30" s="262" t="str">
        <f t="shared" si="6"/>
        <v/>
      </c>
      <c r="O30" s="262" t="str">
        <f t="shared" si="7"/>
        <v/>
      </c>
      <c r="P30" s="262" t="str">
        <f t="shared" si="8"/>
        <v/>
      </c>
      <c r="Q30" s="262" t="str">
        <f t="shared" si="9"/>
        <v/>
      </c>
    </row>
    <row r="31" spans="2:17" x14ac:dyDescent="0.25">
      <c r="B31" s="107"/>
      <c r="C31" s="128"/>
      <c r="D31" s="107"/>
      <c r="E31" s="107"/>
      <c r="F31" s="108"/>
      <c r="G31" s="25">
        <f t="shared" si="0"/>
        <v>0.06</v>
      </c>
      <c r="H31" s="12">
        <f t="shared" si="1"/>
        <v>0</v>
      </c>
      <c r="J31" s="262">
        <f t="shared" si="2"/>
        <v>0</v>
      </c>
      <c r="K31" s="262">
        <f t="shared" si="3"/>
        <v>0</v>
      </c>
      <c r="L31" s="262" t="str">
        <f t="shared" si="4"/>
        <v/>
      </c>
      <c r="M31" s="262" t="str">
        <f t="shared" si="5"/>
        <v/>
      </c>
      <c r="N31" s="262" t="str">
        <f t="shared" si="6"/>
        <v/>
      </c>
      <c r="O31" s="262" t="str">
        <f t="shared" si="7"/>
        <v/>
      </c>
      <c r="P31" s="262" t="str">
        <f t="shared" si="8"/>
        <v/>
      </c>
      <c r="Q31" s="262" t="str">
        <f t="shared" si="9"/>
        <v/>
      </c>
    </row>
    <row r="32" spans="2:17" x14ac:dyDescent="0.25">
      <c r="B32" s="107"/>
      <c r="C32" s="128"/>
      <c r="D32" s="107"/>
      <c r="E32" s="107"/>
      <c r="F32" s="108"/>
      <c r="G32" s="25">
        <f t="shared" si="0"/>
        <v>0.06</v>
      </c>
      <c r="H32" s="12">
        <f t="shared" si="1"/>
        <v>0</v>
      </c>
      <c r="J32" s="262">
        <f t="shared" si="2"/>
        <v>0</v>
      </c>
      <c r="K32" s="262">
        <f t="shared" si="3"/>
        <v>0</v>
      </c>
      <c r="L32" s="262" t="str">
        <f t="shared" si="4"/>
        <v/>
      </c>
      <c r="M32" s="262" t="str">
        <f t="shared" si="5"/>
        <v/>
      </c>
      <c r="N32" s="262" t="str">
        <f t="shared" si="6"/>
        <v/>
      </c>
      <c r="O32" s="262" t="str">
        <f t="shared" si="7"/>
        <v/>
      </c>
      <c r="P32" s="262" t="str">
        <f t="shared" si="8"/>
        <v/>
      </c>
      <c r="Q32" s="262" t="str">
        <f t="shared" si="9"/>
        <v/>
      </c>
    </row>
    <row r="33" spans="2:17" x14ac:dyDescent="0.25">
      <c r="B33" s="107"/>
      <c r="C33" s="128"/>
      <c r="D33" s="107"/>
      <c r="E33" s="107"/>
      <c r="F33" s="108"/>
      <c r="G33" s="25">
        <f t="shared" si="0"/>
        <v>0.06</v>
      </c>
      <c r="H33" s="12">
        <f t="shared" si="1"/>
        <v>0</v>
      </c>
      <c r="J33" s="262">
        <f t="shared" si="2"/>
        <v>0</v>
      </c>
      <c r="K33" s="262">
        <f t="shared" si="3"/>
        <v>0</v>
      </c>
      <c r="L33" s="262" t="str">
        <f t="shared" si="4"/>
        <v/>
      </c>
      <c r="M33" s="262" t="str">
        <f t="shared" si="5"/>
        <v/>
      </c>
      <c r="N33" s="262" t="str">
        <f t="shared" si="6"/>
        <v/>
      </c>
      <c r="O33" s="262" t="str">
        <f t="shared" si="7"/>
        <v/>
      </c>
      <c r="P33" s="262" t="str">
        <f t="shared" si="8"/>
        <v/>
      </c>
      <c r="Q33" s="262" t="str">
        <f t="shared" si="9"/>
        <v/>
      </c>
    </row>
    <row r="34" spans="2:17" x14ac:dyDescent="0.25">
      <c r="B34" s="107"/>
      <c r="C34" s="128"/>
      <c r="D34" s="107"/>
      <c r="E34" s="107"/>
      <c r="F34" s="108"/>
      <c r="G34" s="25">
        <f t="shared" si="0"/>
        <v>0.06</v>
      </c>
      <c r="H34" s="12">
        <f t="shared" si="1"/>
        <v>0</v>
      </c>
      <c r="J34" s="262">
        <f t="shared" si="2"/>
        <v>0</v>
      </c>
      <c r="K34" s="262">
        <f t="shared" si="3"/>
        <v>0</v>
      </c>
      <c r="L34" s="262" t="str">
        <f t="shared" si="4"/>
        <v/>
      </c>
      <c r="M34" s="262" t="str">
        <f t="shared" si="5"/>
        <v/>
      </c>
      <c r="N34" s="262" t="str">
        <f t="shared" si="6"/>
        <v/>
      </c>
      <c r="O34" s="262" t="str">
        <f t="shared" si="7"/>
        <v/>
      </c>
      <c r="P34" s="262" t="str">
        <f t="shared" si="8"/>
        <v/>
      </c>
      <c r="Q34" s="262" t="str">
        <f t="shared" si="9"/>
        <v/>
      </c>
    </row>
    <row r="35" spans="2:17" x14ac:dyDescent="0.25">
      <c r="B35" s="107"/>
      <c r="C35" s="128"/>
      <c r="D35" s="107"/>
      <c r="E35" s="107"/>
      <c r="F35" s="108"/>
      <c r="G35" s="25">
        <f t="shared" si="0"/>
        <v>0.06</v>
      </c>
      <c r="H35" s="12">
        <f t="shared" si="1"/>
        <v>0</v>
      </c>
      <c r="J35" s="262">
        <f t="shared" si="2"/>
        <v>0</v>
      </c>
      <c r="K35" s="262">
        <f t="shared" si="3"/>
        <v>0</v>
      </c>
      <c r="L35" s="262" t="str">
        <f t="shared" si="4"/>
        <v/>
      </c>
      <c r="M35" s="262" t="str">
        <f t="shared" si="5"/>
        <v/>
      </c>
      <c r="N35" s="262" t="str">
        <f t="shared" si="6"/>
        <v/>
      </c>
      <c r="O35" s="262" t="str">
        <f t="shared" si="7"/>
        <v/>
      </c>
      <c r="P35" s="262" t="str">
        <f t="shared" si="8"/>
        <v/>
      </c>
      <c r="Q35" s="262" t="str">
        <f t="shared" si="9"/>
        <v/>
      </c>
    </row>
    <row r="36" spans="2:17" x14ac:dyDescent="0.25">
      <c r="B36" s="107"/>
      <c r="C36" s="128"/>
      <c r="D36" s="107"/>
      <c r="E36" s="107"/>
      <c r="F36" s="108"/>
      <c r="G36" s="25">
        <f t="shared" si="0"/>
        <v>0.06</v>
      </c>
      <c r="H36" s="12">
        <f t="shared" si="1"/>
        <v>0</v>
      </c>
      <c r="J36" s="262">
        <f t="shared" si="2"/>
        <v>0</v>
      </c>
      <c r="K36" s="262">
        <f t="shared" si="3"/>
        <v>0</v>
      </c>
      <c r="L36" s="262" t="str">
        <f t="shared" si="4"/>
        <v/>
      </c>
      <c r="M36" s="262" t="str">
        <f t="shared" si="5"/>
        <v/>
      </c>
      <c r="N36" s="262" t="str">
        <f t="shared" si="6"/>
        <v/>
      </c>
      <c r="O36" s="262" t="str">
        <f t="shared" si="7"/>
        <v/>
      </c>
      <c r="P36" s="262" t="str">
        <f t="shared" si="8"/>
        <v/>
      </c>
      <c r="Q36" s="262" t="str">
        <f t="shared" si="9"/>
        <v/>
      </c>
    </row>
    <row r="37" spans="2:17" x14ac:dyDescent="0.25">
      <c r="B37" s="107"/>
      <c r="C37" s="128"/>
      <c r="D37" s="107"/>
      <c r="E37" s="107"/>
      <c r="F37" s="108"/>
      <c r="G37" s="25">
        <f t="shared" si="0"/>
        <v>0.06</v>
      </c>
      <c r="H37" s="12">
        <f t="shared" si="1"/>
        <v>0</v>
      </c>
      <c r="J37" s="262">
        <f t="shared" si="2"/>
        <v>0</v>
      </c>
      <c r="K37" s="262">
        <f t="shared" si="3"/>
        <v>0</v>
      </c>
      <c r="L37" s="262" t="str">
        <f t="shared" si="4"/>
        <v/>
      </c>
      <c r="M37" s="262" t="str">
        <f t="shared" si="5"/>
        <v/>
      </c>
      <c r="N37" s="262" t="str">
        <f t="shared" si="6"/>
        <v/>
      </c>
      <c r="O37" s="262" t="str">
        <f t="shared" si="7"/>
        <v/>
      </c>
      <c r="P37" s="262" t="str">
        <f t="shared" si="8"/>
        <v/>
      </c>
      <c r="Q37" s="262" t="str">
        <f t="shared" si="9"/>
        <v/>
      </c>
    </row>
    <row r="38" spans="2:17" x14ac:dyDescent="0.25">
      <c r="B38" s="107"/>
      <c r="C38" s="128"/>
      <c r="D38" s="107"/>
      <c r="E38" s="107"/>
      <c r="F38" s="108"/>
      <c r="G38" s="25">
        <f t="shared" si="0"/>
        <v>0.06</v>
      </c>
      <c r="H38" s="12">
        <f t="shared" si="1"/>
        <v>0</v>
      </c>
      <c r="J38" s="262">
        <f t="shared" si="2"/>
        <v>0</v>
      </c>
      <c r="K38" s="262">
        <f t="shared" si="3"/>
        <v>0</v>
      </c>
      <c r="L38" s="262" t="str">
        <f t="shared" si="4"/>
        <v/>
      </c>
      <c r="M38" s="262" t="str">
        <f t="shared" si="5"/>
        <v/>
      </c>
      <c r="N38" s="262" t="str">
        <f t="shared" si="6"/>
        <v/>
      </c>
      <c r="O38" s="262" t="str">
        <f t="shared" si="7"/>
        <v/>
      </c>
      <c r="P38" s="262" t="str">
        <f t="shared" si="8"/>
        <v/>
      </c>
      <c r="Q38" s="262" t="str">
        <f t="shared" si="9"/>
        <v/>
      </c>
    </row>
    <row r="39" spans="2:17" x14ac:dyDescent="0.25">
      <c r="B39" s="107"/>
      <c r="C39" s="128"/>
      <c r="D39" s="107"/>
      <c r="E39" s="107"/>
      <c r="F39" s="108"/>
      <c r="G39" s="25">
        <f t="shared" si="0"/>
        <v>0.06</v>
      </c>
      <c r="H39" s="12">
        <f t="shared" si="1"/>
        <v>0</v>
      </c>
      <c r="J39" s="262">
        <f t="shared" si="2"/>
        <v>0</v>
      </c>
      <c r="K39" s="262">
        <f t="shared" si="3"/>
        <v>0</v>
      </c>
      <c r="L39" s="262" t="str">
        <f t="shared" si="4"/>
        <v/>
      </c>
      <c r="M39" s="262" t="str">
        <f t="shared" si="5"/>
        <v/>
      </c>
      <c r="N39" s="262" t="str">
        <f t="shared" si="6"/>
        <v/>
      </c>
      <c r="O39" s="262" t="str">
        <f t="shared" si="7"/>
        <v/>
      </c>
      <c r="P39" s="262" t="str">
        <f t="shared" si="8"/>
        <v/>
      </c>
      <c r="Q39" s="262" t="str">
        <f t="shared" si="9"/>
        <v/>
      </c>
    </row>
    <row r="40" spans="2:17" x14ac:dyDescent="0.25">
      <c r="B40" s="107"/>
      <c r="C40" s="128"/>
      <c r="D40" s="107"/>
      <c r="E40" s="107"/>
      <c r="F40" s="108"/>
      <c r="G40" s="25">
        <f t="shared" si="0"/>
        <v>0.06</v>
      </c>
      <c r="H40" s="12">
        <f t="shared" si="1"/>
        <v>0</v>
      </c>
      <c r="J40" s="262">
        <f t="shared" si="2"/>
        <v>0</v>
      </c>
      <c r="K40" s="262">
        <f t="shared" si="3"/>
        <v>0</v>
      </c>
      <c r="L40" s="262" t="str">
        <f t="shared" si="4"/>
        <v/>
      </c>
      <c r="M40" s="262" t="str">
        <f t="shared" si="5"/>
        <v/>
      </c>
      <c r="N40" s="262" t="str">
        <f t="shared" si="6"/>
        <v/>
      </c>
      <c r="O40" s="262" t="str">
        <f t="shared" si="7"/>
        <v/>
      </c>
      <c r="P40" s="262" t="str">
        <f t="shared" si="8"/>
        <v/>
      </c>
      <c r="Q40" s="262" t="str">
        <f t="shared" si="9"/>
        <v/>
      </c>
    </row>
    <row r="41" spans="2:17" x14ac:dyDescent="0.25">
      <c r="B41" s="107"/>
      <c r="C41" s="128"/>
      <c r="D41" s="107"/>
      <c r="E41" s="107"/>
      <c r="F41" s="108"/>
      <c r="G41" s="25">
        <f t="shared" si="0"/>
        <v>0.06</v>
      </c>
      <c r="H41" s="12">
        <f t="shared" si="1"/>
        <v>0</v>
      </c>
      <c r="J41" s="262">
        <f t="shared" si="2"/>
        <v>0</v>
      </c>
      <c r="K41" s="262">
        <f t="shared" si="3"/>
        <v>0</v>
      </c>
      <c r="L41" s="262" t="str">
        <f t="shared" si="4"/>
        <v/>
      </c>
      <c r="M41" s="262" t="str">
        <f t="shared" si="5"/>
        <v/>
      </c>
      <c r="N41" s="262" t="str">
        <f t="shared" si="6"/>
        <v/>
      </c>
      <c r="O41" s="262" t="str">
        <f t="shared" si="7"/>
        <v/>
      </c>
      <c r="P41" s="262" t="str">
        <f t="shared" si="8"/>
        <v/>
      </c>
      <c r="Q41" s="262" t="str">
        <f t="shared" si="9"/>
        <v/>
      </c>
    </row>
    <row r="42" spans="2:17" x14ac:dyDescent="0.25">
      <c r="B42" s="107"/>
      <c r="C42" s="128"/>
      <c r="D42" s="107"/>
      <c r="E42" s="107"/>
      <c r="F42" s="108"/>
      <c r="G42" s="25">
        <f t="shared" si="0"/>
        <v>0.06</v>
      </c>
      <c r="H42" s="12">
        <f t="shared" si="1"/>
        <v>0</v>
      </c>
      <c r="J42" s="262">
        <f t="shared" si="2"/>
        <v>0</v>
      </c>
      <c r="K42" s="262">
        <f t="shared" si="3"/>
        <v>0</v>
      </c>
      <c r="L42" s="262" t="str">
        <f t="shared" si="4"/>
        <v/>
      </c>
      <c r="M42" s="262" t="str">
        <f t="shared" si="5"/>
        <v/>
      </c>
      <c r="N42" s="262" t="str">
        <f t="shared" si="6"/>
        <v/>
      </c>
      <c r="O42" s="262" t="str">
        <f t="shared" si="7"/>
        <v/>
      </c>
      <c r="P42" s="262" t="str">
        <f t="shared" si="8"/>
        <v/>
      </c>
      <c r="Q42" s="262" t="str">
        <f t="shared" si="9"/>
        <v/>
      </c>
    </row>
    <row r="43" spans="2:17" x14ac:dyDescent="0.25">
      <c r="B43" s="107"/>
      <c r="C43" s="128"/>
      <c r="D43" s="107"/>
      <c r="E43" s="107"/>
      <c r="F43" s="108"/>
      <c r="G43" s="25">
        <f t="shared" si="0"/>
        <v>0.06</v>
      </c>
      <c r="H43" s="12">
        <f t="shared" si="1"/>
        <v>0</v>
      </c>
      <c r="J43" s="262">
        <f t="shared" si="2"/>
        <v>0</v>
      </c>
      <c r="K43" s="262">
        <f t="shared" si="3"/>
        <v>0</v>
      </c>
      <c r="L43" s="262" t="str">
        <f t="shared" si="4"/>
        <v/>
      </c>
      <c r="M43" s="262" t="str">
        <f t="shared" si="5"/>
        <v/>
      </c>
      <c r="N43" s="262" t="str">
        <f t="shared" si="6"/>
        <v/>
      </c>
      <c r="O43" s="262" t="str">
        <f t="shared" si="7"/>
        <v/>
      </c>
      <c r="P43" s="262" t="str">
        <f t="shared" si="8"/>
        <v/>
      </c>
      <c r="Q43" s="262" t="str">
        <f t="shared" si="9"/>
        <v/>
      </c>
    </row>
    <row r="44" spans="2:17" x14ac:dyDescent="0.25">
      <c r="B44" s="107"/>
      <c r="C44" s="128"/>
      <c r="D44" s="107"/>
      <c r="E44" s="107"/>
      <c r="F44" s="108"/>
      <c r="G44" s="25">
        <f t="shared" si="0"/>
        <v>0.06</v>
      </c>
      <c r="H44" s="12">
        <f t="shared" si="1"/>
        <v>0</v>
      </c>
      <c r="J44" s="262">
        <f t="shared" si="2"/>
        <v>0</v>
      </c>
      <c r="K44" s="262">
        <f t="shared" si="3"/>
        <v>0</v>
      </c>
      <c r="L44" s="262" t="str">
        <f t="shared" si="4"/>
        <v/>
      </c>
      <c r="M44" s="262" t="str">
        <f t="shared" si="5"/>
        <v/>
      </c>
      <c r="N44" s="262" t="str">
        <f t="shared" si="6"/>
        <v/>
      </c>
      <c r="O44" s="262" t="str">
        <f t="shared" si="7"/>
        <v/>
      </c>
      <c r="P44" s="262" t="str">
        <f t="shared" si="8"/>
        <v/>
      </c>
      <c r="Q44" s="262" t="str">
        <f t="shared" si="9"/>
        <v/>
      </c>
    </row>
    <row r="45" spans="2:17" x14ac:dyDescent="0.25">
      <c r="B45" s="107"/>
      <c r="C45" s="128"/>
      <c r="D45" s="107"/>
      <c r="E45" s="107"/>
      <c r="F45" s="108"/>
      <c r="G45" s="25">
        <f t="shared" si="0"/>
        <v>0.06</v>
      </c>
      <c r="H45" s="12">
        <f t="shared" si="1"/>
        <v>0</v>
      </c>
      <c r="J45" s="262">
        <f t="shared" si="2"/>
        <v>0</v>
      </c>
      <c r="K45" s="262">
        <f t="shared" si="3"/>
        <v>0</v>
      </c>
      <c r="L45" s="262" t="str">
        <f t="shared" si="4"/>
        <v/>
      </c>
      <c r="M45" s="262" t="str">
        <f t="shared" si="5"/>
        <v/>
      </c>
      <c r="N45" s="262" t="str">
        <f t="shared" si="6"/>
        <v/>
      </c>
      <c r="O45" s="262" t="str">
        <f t="shared" si="7"/>
        <v/>
      </c>
      <c r="P45" s="262" t="str">
        <f t="shared" si="8"/>
        <v/>
      </c>
      <c r="Q45" s="262" t="str">
        <f t="shared" si="9"/>
        <v/>
      </c>
    </row>
    <row r="46" spans="2:17" x14ac:dyDescent="0.25">
      <c r="B46" s="107"/>
      <c r="C46" s="128"/>
      <c r="D46" s="107"/>
      <c r="E46" s="107"/>
      <c r="F46" s="108"/>
      <c r="G46" s="25">
        <f t="shared" si="0"/>
        <v>0.06</v>
      </c>
      <c r="H46" s="12">
        <f t="shared" si="1"/>
        <v>0</v>
      </c>
      <c r="J46" s="262">
        <f t="shared" si="2"/>
        <v>0</v>
      </c>
      <c r="K46" s="262">
        <f t="shared" si="3"/>
        <v>0</v>
      </c>
      <c r="L46" s="262" t="str">
        <f t="shared" si="4"/>
        <v/>
      </c>
      <c r="M46" s="262" t="str">
        <f t="shared" si="5"/>
        <v/>
      </c>
      <c r="N46" s="262" t="str">
        <f t="shared" si="6"/>
        <v/>
      </c>
      <c r="O46" s="262" t="str">
        <f t="shared" si="7"/>
        <v/>
      </c>
      <c r="P46" s="262" t="str">
        <f t="shared" si="8"/>
        <v/>
      </c>
      <c r="Q46" s="262" t="str">
        <f t="shared" si="9"/>
        <v/>
      </c>
    </row>
    <row r="47" spans="2:17" x14ac:dyDescent="0.25">
      <c r="B47" s="107"/>
      <c r="C47" s="128"/>
      <c r="D47" s="107"/>
      <c r="E47" s="107"/>
      <c r="F47" s="108"/>
      <c r="G47" s="25">
        <f t="shared" si="0"/>
        <v>0.06</v>
      </c>
      <c r="H47" s="12">
        <f t="shared" si="1"/>
        <v>0</v>
      </c>
      <c r="J47" s="262">
        <f t="shared" si="2"/>
        <v>0</v>
      </c>
      <c r="K47" s="262">
        <f t="shared" si="3"/>
        <v>0</v>
      </c>
      <c r="L47" s="262" t="str">
        <f t="shared" si="4"/>
        <v/>
      </c>
      <c r="M47" s="262" t="str">
        <f t="shared" si="5"/>
        <v/>
      </c>
      <c r="N47" s="262" t="str">
        <f t="shared" si="6"/>
        <v/>
      </c>
      <c r="O47" s="262" t="str">
        <f t="shared" si="7"/>
        <v/>
      </c>
      <c r="P47" s="262" t="str">
        <f t="shared" si="8"/>
        <v/>
      </c>
      <c r="Q47" s="262" t="str">
        <f t="shared" si="9"/>
        <v/>
      </c>
    </row>
    <row r="48" spans="2:17" x14ac:dyDescent="0.25">
      <c r="J48" s="264">
        <f>SUM(J9:J47)</f>
        <v>48060</v>
      </c>
      <c r="K48" s="264">
        <f t="shared" ref="K48:Q48" si="10">SUM(K9:K47)</f>
        <v>50943.6</v>
      </c>
      <c r="L48" s="264">
        <f t="shared" si="10"/>
        <v>0</v>
      </c>
      <c r="M48" s="264">
        <f t="shared" si="10"/>
        <v>0</v>
      </c>
      <c r="N48" s="264">
        <f t="shared" si="10"/>
        <v>0</v>
      </c>
      <c r="O48" s="264">
        <f t="shared" si="10"/>
        <v>0</v>
      </c>
      <c r="P48" s="264">
        <f t="shared" si="10"/>
        <v>0</v>
      </c>
      <c r="Q48" s="264">
        <f t="shared" si="10"/>
        <v>0</v>
      </c>
    </row>
  </sheetData>
  <sheetProtection algorithmName="SHA-512" hashValue="c+5pFVohIfJ7jck4CNjSsQUqWg3uCR7Vz0rWUNuEp1Htn44TEyPsrth4m8uCLY2hjdxQ2991R+kN5T45Q/8Yyg==" saltValue="qGnG7JtNTnFMU2fCAI1gyw==" spinCount="100000" sheet="1" objects="1" scenarios="1"/>
  <protectedRanges>
    <protectedRange sqref="B9:F47" name="Range1"/>
  </protectedRanges>
  <dataValidations count="1">
    <dataValidation type="list" allowBlank="1" showInputMessage="1" showErrorMessage="1" sqref="F9:F47" xr:uid="{5E21AFD7-EC09-43AB-9B7C-220B203F244F}">
      <formula1>$S$7:$S$8</formula1>
    </dataValidation>
  </dataValidations>
  <hyperlinks>
    <hyperlink ref="A1" location="Summary!A1" display="Summary" xr:uid="{3A894CD3-559F-4666-8478-E9D54E7E4BD4}"/>
  </hyperlinks>
  <pageMargins left="0.70866141732283472" right="0.70866141732283472" top="0.74803149606299213" bottom="0.74803149606299213" header="0.31496062992125984" footer="0.31496062992125984"/>
  <pageSetup paperSize="9" scale="49" fitToHeight="0" orientation="landscape" horizontalDpi="0" verticalDpi="0" r:id="rId1"/>
  <headerFooter>
    <oddHeader>&amp;A</oddHeader>
    <oddFooter>&amp;L&amp;B Confidential&amp;B&amp;C&amp;D&amp;RPage &amp;P</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104B0-DAFF-43B7-A930-BD63C2BB9092}">
  <sheetPr>
    <tabColor rgb="FFFFC000"/>
    <pageSetUpPr fitToPage="1"/>
  </sheetPr>
  <dimension ref="B1:Q57"/>
  <sheetViews>
    <sheetView zoomScale="90" zoomScaleNormal="90" workbookViewId="0">
      <selection activeCell="E65" sqref="E65"/>
    </sheetView>
  </sheetViews>
  <sheetFormatPr defaultRowHeight="15" x14ac:dyDescent="0.25"/>
  <cols>
    <col min="3" max="3" width="39.140625" customWidth="1"/>
    <col min="4" max="4" width="23.28515625" customWidth="1"/>
    <col min="5" max="5" width="18.85546875" customWidth="1"/>
    <col min="6" max="6" width="16.5703125" customWidth="1"/>
    <col min="7" max="7" width="15.42578125" customWidth="1"/>
    <col min="8" max="9" width="17.7109375" customWidth="1"/>
    <col min="10" max="10" width="19.28515625" customWidth="1"/>
    <col min="11" max="11" width="14.85546875" customWidth="1"/>
    <col min="12" max="12" width="17.140625" customWidth="1"/>
    <col min="13" max="14" width="23.28515625" customWidth="1"/>
    <col min="15" max="15" width="26.140625" customWidth="1"/>
    <col min="16" max="16" width="10.28515625" customWidth="1"/>
    <col min="17" max="17" width="16.140625" customWidth="1"/>
  </cols>
  <sheetData>
    <row r="1" spans="2:17" ht="23.25" x14ac:dyDescent="0.25">
      <c r="B1" s="2"/>
      <c r="C1" s="256" t="s">
        <v>346</v>
      </c>
      <c r="D1" s="1"/>
      <c r="E1" s="3"/>
      <c r="F1" s="3"/>
      <c r="G1" s="3"/>
      <c r="H1" s="3"/>
      <c r="I1" s="3"/>
      <c r="J1" s="1"/>
      <c r="K1" s="1"/>
      <c r="L1" s="7"/>
      <c r="M1" s="7"/>
      <c r="Q1" s="7" t="s">
        <v>15</v>
      </c>
    </row>
    <row r="2" spans="2:17" ht="51" customHeight="1" x14ac:dyDescent="0.25">
      <c r="B2" s="367"/>
      <c r="C2" s="368"/>
      <c r="D2" s="370" t="s">
        <v>354</v>
      </c>
      <c r="E2" s="371"/>
      <c r="F2" s="371"/>
      <c r="G2" s="371"/>
      <c r="H2" s="371"/>
      <c r="I2" s="371"/>
      <c r="J2" s="371"/>
      <c r="K2" s="371"/>
      <c r="L2" s="371"/>
      <c r="M2" s="371"/>
      <c r="N2" s="372"/>
    </row>
    <row r="3" spans="2:17" ht="16.5" thickBot="1" x14ac:dyDescent="0.3">
      <c r="B3" s="368"/>
      <c r="C3" s="368"/>
      <c r="D3" s="4"/>
      <c r="E3" s="39"/>
      <c r="F3" s="3"/>
      <c r="G3" s="3"/>
      <c r="H3" s="40"/>
      <c r="I3" s="3"/>
      <c r="J3" s="1"/>
      <c r="K3" s="1"/>
      <c r="L3" s="7"/>
      <c r="M3" s="7"/>
    </row>
    <row r="4" spans="2:17" ht="39" customHeight="1" thickBot="1" x14ac:dyDescent="0.35">
      <c r="B4" s="6"/>
      <c r="C4" s="16" t="s">
        <v>22</v>
      </c>
      <c r="D4" s="421" t="str">
        <f>'A Programme Costs'!D4</f>
        <v>Senior Leader</v>
      </c>
      <c r="E4" s="422"/>
      <c r="F4" s="422"/>
      <c r="G4" s="423"/>
      <c r="H4" s="40"/>
      <c r="I4" s="35" t="s">
        <v>17</v>
      </c>
      <c r="J4" s="57">
        <f>'A Programme Costs'!J4</f>
        <v>1</v>
      </c>
      <c r="K4" s="1"/>
      <c r="L4" s="4"/>
      <c r="M4" s="24" t="s">
        <v>0</v>
      </c>
      <c r="N4" s="265">
        <f>'A Programme Costs'!N4</f>
        <v>14000</v>
      </c>
      <c r="P4" s="35" t="s">
        <v>21</v>
      </c>
      <c r="Q4" s="57" t="str">
        <f>'A Programme Costs'!Q4</f>
        <v>AA1</v>
      </c>
    </row>
    <row r="5" spans="2:17" ht="39" customHeight="1" thickBot="1" x14ac:dyDescent="0.35">
      <c r="B5" s="6"/>
      <c r="C5" s="16" t="s">
        <v>30</v>
      </c>
      <c r="D5" s="421" t="str">
        <f>'A Programme Costs'!D5</f>
        <v>Senior Leader</v>
      </c>
      <c r="E5" s="422"/>
      <c r="F5" s="422"/>
      <c r="G5" s="423"/>
      <c r="H5" s="40"/>
      <c r="I5" s="35" t="s">
        <v>18</v>
      </c>
      <c r="J5" s="246">
        <f>'A Programme Costs'!J5</f>
        <v>45901</v>
      </c>
      <c r="K5" s="1"/>
      <c r="L5" s="4"/>
      <c r="M5" s="24" t="s">
        <v>31</v>
      </c>
      <c r="N5" s="265">
        <f>'A Programme Costs'!N5</f>
        <v>12000</v>
      </c>
    </row>
    <row r="6" spans="2:17" ht="39" customHeight="1" thickBot="1" x14ac:dyDescent="0.35">
      <c r="B6" s="6"/>
      <c r="C6" s="16" t="s">
        <v>16</v>
      </c>
      <c r="D6" s="421" t="str">
        <f>'A Programme Costs'!D6</f>
        <v>Leadership &amp; Management</v>
      </c>
      <c r="E6" s="422"/>
      <c r="F6" s="422"/>
      <c r="G6" s="423"/>
      <c r="H6" s="40"/>
      <c r="I6" s="35" t="s">
        <v>288</v>
      </c>
      <c r="J6" s="246">
        <f>'A Programme Costs'!J6</f>
        <v>46631</v>
      </c>
      <c r="K6" s="1"/>
      <c r="L6" s="373" t="s">
        <v>52</v>
      </c>
      <c r="M6" s="374"/>
      <c r="N6" s="265">
        <f>'A Programme Costs'!N6</f>
        <v>2000</v>
      </c>
      <c r="O6" s="48" t="s">
        <v>33</v>
      </c>
      <c r="P6" s="425" t="str">
        <f>'A Programme Costs'!P6</f>
        <v>AO</v>
      </c>
      <c r="Q6" s="426"/>
    </row>
    <row r="7" spans="2:17" ht="39" customHeight="1" thickBot="1" x14ac:dyDescent="0.3">
      <c r="B7" s="1"/>
      <c r="C7" s="16" t="s">
        <v>19</v>
      </c>
      <c r="D7" s="421" t="str">
        <f>'A Programme Costs'!D7</f>
        <v>B Smith</v>
      </c>
      <c r="E7" s="422"/>
      <c r="F7" s="422"/>
      <c r="G7" s="423"/>
      <c r="H7" s="41"/>
      <c r="I7" s="35" t="s">
        <v>26</v>
      </c>
      <c r="J7" s="58">
        <f>'A Programme Costs'!J7</f>
        <v>1.5</v>
      </c>
      <c r="K7" s="1"/>
      <c r="L7" s="4"/>
      <c r="M7" s="24" t="s">
        <v>32</v>
      </c>
      <c r="N7" s="265">
        <f>'A Programme Costs'!N7</f>
        <v>0</v>
      </c>
      <c r="O7" s="243" t="s">
        <v>287</v>
      </c>
      <c r="P7" s="427" t="str">
        <f>'A Programme Costs'!P7</f>
        <v>N/A</v>
      </c>
      <c r="Q7" s="428"/>
    </row>
    <row r="8" spans="2:17" ht="39" customHeight="1" thickBot="1" x14ac:dyDescent="0.3">
      <c r="B8" s="1"/>
      <c r="C8" s="16" t="s">
        <v>20</v>
      </c>
      <c r="D8" s="421" t="str">
        <f>'A Programme Costs'!D8</f>
        <v>Scool of Science</v>
      </c>
      <c r="E8" s="422"/>
      <c r="F8" s="422"/>
      <c r="G8" s="423"/>
      <c r="H8" s="37"/>
      <c r="I8" s="35" t="s">
        <v>25</v>
      </c>
      <c r="J8" s="58">
        <f>'A Programme Costs'!J8</f>
        <v>2</v>
      </c>
      <c r="K8" s="1"/>
      <c r="L8" s="369"/>
      <c r="M8" s="369"/>
    </row>
    <row r="9" spans="2:17" ht="15.75" thickBot="1" x14ac:dyDescent="0.3"/>
    <row r="10" spans="2:17" ht="19.5" thickBot="1" x14ac:dyDescent="0.3">
      <c r="C10" s="16" t="s">
        <v>344</v>
      </c>
      <c r="D10" s="424">
        <f>'A Programme Costs'!D14</f>
        <v>0.73333333333333328</v>
      </c>
      <c r="E10" s="422"/>
      <c r="F10" s="422"/>
      <c r="G10" s="423"/>
    </row>
    <row r="11" spans="2:17" ht="19.5" thickBot="1" x14ac:dyDescent="0.3">
      <c r="C11" s="16" t="s">
        <v>345</v>
      </c>
      <c r="D11" s="424">
        <f>'A Programme Costs'!D15</f>
        <v>0.85</v>
      </c>
      <c r="E11" s="422"/>
      <c r="F11" s="422"/>
      <c r="G11" s="423"/>
    </row>
    <row r="13" spans="2:17" ht="15.75" x14ac:dyDescent="0.25">
      <c r="C13" s="267" t="s">
        <v>334</v>
      </c>
    </row>
    <row r="14" spans="2:17" ht="15.75" x14ac:dyDescent="0.25">
      <c r="C14" s="96" t="s">
        <v>331</v>
      </c>
    </row>
    <row r="15" spans="2:17" ht="18.75" x14ac:dyDescent="0.25">
      <c r="D15" s="64" t="s">
        <v>41</v>
      </c>
      <c r="E15" s="64" t="s">
        <v>39</v>
      </c>
      <c r="F15" s="64" t="s">
        <v>40</v>
      </c>
      <c r="G15" s="64" t="s">
        <v>44</v>
      </c>
      <c r="H15" s="64" t="s">
        <v>45</v>
      </c>
      <c r="I15" s="64" t="s">
        <v>46</v>
      </c>
      <c r="J15" s="64" t="s">
        <v>47</v>
      </c>
      <c r="K15" s="64" t="s">
        <v>48</v>
      </c>
      <c r="L15" s="64" t="s">
        <v>49</v>
      </c>
      <c r="M15" s="64" t="s">
        <v>3</v>
      </c>
    </row>
    <row r="16" spans="2:17" x14ac:dyDescent="0.25">
      <c r="C16" s="54" t="s">
        <v>332</v>
      </c>
      <c r="D16" s="266">
        <f>'A Programme Costs'!M41</f>
        <v>17500</v>
      </c>
      <c r="E16" s="54"/>
      <c r="F16" s="54"/>
      <c r="G16" s="54"/>
      <c r="H16" s="54"/>
      <c r="I16" s="54"/>
      <c r="J16" s="54"/>
      <c r="K16" s="54"/>
      <c r="L16" s="54"/>
      <c r="M16" s="266">
        <f>SUM(D16:L16)</f>
        <v>17500</v>
      </c>
    </row>
    <row r="17" spans="3:14" x14ac:dyDescent="0.25">
      <c r="M17" s="269">
        <f t="shared" ref="M17:M20" si="0">SUM(D17:L17)</f>
        <v>0</v>
      </c>
    </row>
    <row r="18" spans="3:14" x14ac:dyDescent="0.25">
      <c r="C18" s="95" t="s">
        <v>333</v>
      </c>
      <c r="M18" s="269"/>
    </row>
    <row r="19" spans="3:14" x14ac:dyDescent="0.25">
      <c r="C19" s="54" t="s">
        <v>335</v>
      </c>
      <c r="D19" s="54"/>
      <c r="E19" s="266">
        <f>'A Programme Costs'!E140</f>
        <v>58201.912000000004</v>
      </c>
      <c r="F19" s="266">
        <f>'A Programme Costs'!F140</f>
        <v>59365.950239999998</v>
      </c>
      <c r="G19" s="266">
        <f>'A Programme Costs'!G140</f>
        <v>0</v>
      </c>
      <c r="H19" s="266">
        <f>'A Programme Costs'!H140</f>
        <v>0</v>
      </c>
      <c r="I19" s="266">
        <f>'A Programme Costs'!I140</f>
        <v>0</v>
      </c>
      <c r="J19" s="266">
        <f>'A Programme Costs'!J140</f>
        <v>0</v>
      </c>
      <c r="K19" s="266">
        <f>'A Programme Costs'!K140</f>
        <v>0</v>
      </c>
      <c r="L19" s="266">
        <f>'A Programme Costs'!L140</f>
        <v>0</v>
      </c>
      <c r="M19" s="266">
        <f t="shared" si="0"/>
        <v>117567.86224</v>
      </c>
      <c r="N19" s="276" t="s">
        <v>337</v>
      </c>
    </row>
    <row r="20" spans="3:14" x14ac:dyDescent="0.25">
      <c r="C20" s="54" t="s">
        <v>336</v>
      </c>
      <c r="D20" s="54"/>
      <c r="E20" s="266">
        <f>'A Programme Costs'!E162</f>
        <v>0</v>
      </c>
      <c r="F20" s="266">
        <f>'A Programme Costs'!F162</f>
        <v>0</v>
      </c>
      <c r="G20" s="266">
        <f>'A Programme Costs'!G162</f>
        <v>0</v>
      </c>
      <c r="H20" s="266">
        <f>'A Programme Costs'!H162</f>
        <v>0</v>
      </c>
      <c r="I20" s="266">
        <f>'A Programme Costs'!I162</f>
        <v>0</v>
      </c>
      <c r="J20" s="266">
        <f>'A Programme Costs'!J162</f>
        <v>0</v>
      </c>
      <c r="K20" s="266">
        <f>'A Programme Costs'!K162</f>
        <v>0</v>
      </c>
      <c r="L20" s="266">
        <f>'A Programme Costs'!L162</f>
        <v>0</v>
      </c>
      <c r="M20" s="266">
        <f t="shared" si="0"/>
        <v>0</v>
      </c>
      <c r="N20" s="268" t="s">
        <v>337</v>
      </c>
    </row>
    <row r="22" spans="3:14" x14ac:dyDescent="0.25">
      <c r="C22" s="95" t="s">
        <v>338</v>
      </c>
      <c r="M22" s="269"/>
    </row>
    <row r="23" spans="3:14" x14ac:dyDescent="0.25">
      <c r="C23" s="54" t="s">
        <v>339</v>
      </c>
      <c r="D23" s="54"/>
      <c r="E23" s="266">
        <f>SUM('A Programme Costs'!E103:E128)</f>
        <v>3000</v>
      </c>
      <c r="F23" s="266">
        <f>SUM('A Programme Costs'!F103:F128)</f>
        <v>0</v>
      </c>
      <c r="G23" s="266">
        <f>SUM('A Programme Costs'!G103:G128)</f>
        <v>0</v>
      </c>
      <c r="H23" s="266">
        <f>SUM('A Programme Costs'!H103:H128)</f>
        <v>0</v>
      </c>
      <c r="I23" s="266">
        <f>SUM('A Programme Costs'!I103:I128)</f>
        <v>0</v>
      </c>
      <c r="J23" s="266">
        <f>SUM('A Programme Costs'!J103:J128)</f>
        <v>0</v>
      </c>
      <c r="K23" s="266">
        <f>SUM('A Programme Costs'!K103:K128)</f>
        <v>0</v>
      </c>
      <c r="L23" s="266">
        <f>SUM('A Programme Costs'!L103:L128)</f>
        <v>0</v>
      </c>
      <c r="M23" s="266">
        <f t="shared" ref="M23:M25" si="1">SUM(D23:L23)</f>
        <v>3000</v>
      </c>
      <c r="N23" s="268" t="s">
        <v>337</v>
      </c>
    </row>
    <row r="24" spans="3:14" x14ac:dyDescent="0.25">
      <c r="C24" s="54" t="s">
        <v>340</v>
      </c>
      <c r="D24" s="54"/>
      <c r="E24" s="266">
        <f>'A Programme Costs'!E129</f>
        <v>48060</v>
      </c>
      <c r="F24" s="266">
        <f>'A Programme Costs'!F129</f>
        <v>50943.6</v>
      </c>
      <c r="G24" s="266">
        <f>'A Programme Costs'!G129</f>
        <v>0</v>
      </c>
      <c r="H24" s="266">
        <f>'A Programme Costs'!H129</f>
        <v>0</v>
      </c>
      <c r="I24" s="266">
        <f>'A Programme Costs'!I129</f>
        <v>0</v>
      </c>
      <c r="J24" s="266">
        <f>'A Programme Costs'!J129</f>
        <v>0</v>
      </c>
      <c r="K24" s="266">
        <f>'A Programme Costs'!K129</f>
        <v>0</v>
      </c>
      <c r="L24" s="266">
        <f>'A Programme Costs'!L129</f>
        <v>0</v>
      </c>
      <c r="M24" s="266">
        <f t="shared" si="1"/>
        <v>99003.6</v>
      </c>
      <c r="N24" s="268" t="s">
        <v>337</v>
      </c>
    </row>
    <row r="25" spans="3:14" x14ac:dyDescent="0.25">
      <c r="C25" s="54" t="s">
        <v>341</v>
      </c>
      <c r="D25" s="54"/>
      <c r="E25" s="266" t="str">
        <f>'A Programme Costs'!E130</f>
        <v/>
      </c>
      <c r="F25" s="266" t="str">
        <f>'A Programme Costs'!F130</f>
        <v>N/A</v>
      </c>
      <c r="G25" s="266" t="str">
        <f>'A Programme Costs'!G130</f>
        <v/>
      </c>
      <c r="H25" s="266" t="str">
        <f>'A Programme Costs'!H130</f>
        <v/>
      </c>
      <c r="I25" s="266" t="str">
        <f>'A Programme Costs'!I130</f>
        <v/>
      </c>
      <c r="J25" s="266" t="str">
        <f>'A Programme Costs'!J130</f>
        <v/>
      </c>
      <c r="K25" s="266" t="str">
        <f>'A Programme Costs'!K130</f>
        <v/>
      </c>
      <c r="L25" s="266" t="str">
        <f>'A Programme Costs'!L130</f>
        <v/>
      </c>
      <c r="M25" s="266">
        <f t="shared" si="1"/>
        <v>0</v>
      </c>
      <c r="N25" s="268" t="s">
        <v>337</v>
      </c>
    </row>
    <row r="28" spans="3:14" x14ac:dyDescent="0.25">
      <c r="C28" t="s">
        <v>342</v>
      </c>
      <c r="D28" s="270">
        <f>SUM(D16:D27)</f>
        <v>17500</v>
      </c>
      <c r="E28" s="270">
        <f t="shared" ref="E28:M28" si="2">SUM(E16:E27)</f>
        <v>109261.91200000001</v>
      </c>
      <c r="F28" s="270">
        <f t="shared" si="2"/>
        <v>110309.55024</v>
      </c>
      <c r="G28" s="270">
        <f t="shared" si="2"/>
        <v>0</v>
      </c>
      <c r="H28" s="270">
        <f t="shared" si="2"/>
        <v>0</v>
      </c>
      <c r="I28" s="270">
        <f t="shared" si="2"/>
        <v>0</v>
      </c>
      <c r="J28" s="270">
        <f t="shared" si="2"/>
        <v>0</v>
      </c>
      <c r="K28" s="270">
        <f t="shared" si="2"/>
        <v>0</v>
      </c>
      <c r="L28" s="270">
        <f t="shared" si="2"/>
        <v>0</v>
      </c>
      <c r="M28" s="270">
        <f t="shared" si="2"/>
        <v>237071.46223999999</v>
      </c>
    </row>
    <row r="31" spans="3:14" ht="15.75" x14ac:dyDescent="0.25">
      <c r="C31" s="267" t="s">
        <v>343</v>
      </c>
    </row>
    <row r="32" spans="3:14" ht="15.75" x14ac:dyDescent="0.25">
      <c r="C32" s="96" t="s">
        <v>331</v>
      </c>
    </row>
    <row r="33" spans="3:14" ht="18.75" x14ac:dyDescent="0.25">
      <c r="D33" s="64" t="s">
        <v>41</v>
      </c>
      <c r="E33" s="64" t="s">
        <v>39</v>
      </c>
      <c r="F33" s="64" t="s">
        <v>40</v>
      </c>
      <c r="G33" s="64" t="s">
        <v>44</v>
      </c>
      <c r="H33" s="64" t="s">
        <v>45</v>
      </c>
      <c r="I33" s="64" t="s">
        <v>46</v>
      </c>
      <c r="J33" s="64" t="s">
        <v>47</v>
      </c>
      <c r="K33" s="64" t="s">
        <v>48</v>
      </c>
      <c r="L33" s="64" t="s">
        <v>49</v>
      </c>
      <c r="M33" s="64" t="s">
        <v>3</v>
      </c>
    </row>
    <row r="34" spans="3:14" x14ac:dyDescent="0.25">
      <c r="C34" s="54" t="s">
        <v>332</v>
      </c>
      <c r="D34" s="266">
        <f>D16</f>
        <v>17500</v>
      </c>
      <c r="E34" s="54"/>
      <c r="F34" s="54"/>
      <c r="G34" s="54"/>
      <c r="H34" s="54"/>
      <c r="I34" s="54"/>
      <c r="J34" s="54"/>
      <c r="K34" s="54"/>
      <c r="L34" s="54"/>
      <c r="M34" s="266">
        <f>SUM(D34:L34)</f>
        <v>17500</v>
      </c>
    </row>
    <row r="35" spans="3:14" x14ac:dyDescent="0.25">
      <c r="M35" s="269">
        <f t="shared" ref="M35" si="3">SUM(D35:L35)</f>
        <v>0</v>
      </c>
    </row>
    <row r="36" spans="3:14" x14ac:dyDescent="0.25">
      <c r="C36" s="95" t="s">
        <v>333</v>
      </c>
      <c r="M36" s="269"/>
    </row>
    <row r="37" spans="3:14" x14ac:dyDescent="0.25">
      <c r="C37" s="54" t="s">
        <v>335</v>
      </c>
      <c r="D37" s="54"/>
      <c r="E37" s="266">
        <f>'A Programme Costs'!E149</f>
        <v>147248.19999999998</v>
      </c>
      <c r="F37" s="266">
        <f>'A Programme Costs'!F149</f>
        <v>150193.16399999999</v>
      </c>
      <c r="G37" s="266">
        <f>'A Programme Costs'!G149</f>
        <v>0</v>
      </c>
      <c r="H37" s="266">
        <f>'A Programme Costs'!H149</f>
        <v>0</v>
      </c>
      <c r="I37" s="266">
        <f>'A Programme Costs'!I149</f>
        <v>0</v>
      </c>
      <c r="J37" s="266">
        <f>'A Programme Costs'!J149</f>
        <v>0</v>
      </c>
      <c r="K37" s="266">
        <f>'A Programme Costs'!K149</f>
        <v>0</v>
      </c>
      <c r="L37" s="266">
        <f>'A Programme Costs'!L149</f>
        <v>0</v>
      </c>
      <c r="M37" s="266">
        <f t="shared" ref="M37:M38" si="4">SUM(D37:L37)</f>
        <v>297441.36399999994</v>
      </c>
      <c r="N37" s="268" t="s">
        <v>337</v>
      </c>
    </row>
    <row r="38" spans="3:14" x14ac:dyDescent="0.25">
      <c r="C38" s="54" t="s">
        <v>336</v>
      </c>
      <c r="D38" s="54"/>
      <c r="E38" s="266">
        <f>'A Programme Costs'!E175</f>
        <v>0</v>
      </c>
      <c r="F38" s="266">
        <f>'A Programme Costs'!F175</f>
        <v>0</v>
      </c>
      <c r="G38" s="266">
        <f>'A Programme Costs'!G175</f>
        <v>0</v>
      </c>
      <c r="H38" s="266">
        <f>'A Programme Costs'!H175</f>
        <v>0</v>
      </c>
      <c r="I38" s="266">
        <f>'A Programme Costs'!I175</f>
        <v>0</v>
      </c>
      <c r="J38" s="266">
        <f>'A Programme Costs'!J175</f>
        <v>0</v>
      </c>
      <c r="K38" s="266">
        <f>'A Programme Costs'!K175</f>
        <v>0</v>
      </c>
      <c r="L38" s="266">
        <f>'A Programme Costs'!L175</f>
        <v>0</v>
      </c>
      <c r="M38" s="266">
        <f t="shared" si="4"/>
        <v>0</v>
      </c>
      <c r="N38" s="268" t="s">
        <v>337</v>
      </c>
    </row>
    <row r="40" spans="3:14" x14ac:dyDescent="0.25">
      <c r="C40" s="95" t="s">
        <v>338</v>
      </c>
      <c r="M40" s="269"/>
    </row>
    <row r="41" spans="3:14" x14ac:dyDescent="0.25">
      <c r="C41" s="54" t="s">
        <v>339</v>
      </c>
      <c r="D41" s="54"/>
      <c r="E41" s="266">
        <f>E23</f>
        <v>3000</v>
      </c>
      <c r="F41" s="266">
        <f t="shared" ref="F41:L41" si="5">F23</f>
        <v>0</v>
      </c>
      <c r="G41" s="266">
        <f t="shared" si="5"/>
        <v>0</v>
      </c>
      <c r="H41" s="266">
        <f t="shared" si="5"/>
        <v>0</v>
      </c>
      <c r="I41" s="266">
        <f t="shared" si="5"/>
        <v>0</v>
      </c>
      <c r="J41" s="266">
        <f t="shared" si="5"/>
        <v>0</v>
      </c>
      <c r="K41" s="266">
        <f t="shared" si="5"/>
        <v>0</v>
      </c>
      <c r="L41" s="266">
        <f t="shared" si="5"/>
        <v>0</v>
      </c>
      <c r="M41" s="266">
        <f t="shared" ref="M41:M43" si="6">SUM(D41:L41)</f>
        <v>3000</v>
      </c>
      <c r="N41" s="268" t="s">
        <v>337</v>
      </c>
    </row>
    <row r="42" spans="3:14" x14ac:dyDescent="0.25">
      <c r="C42" s="54" t="s">
        <v>340</v>
      </c>
      <c r="D42" s="54"/>
      <c r="E42" s="266">
        <f t="shared" ref="E42:L42" si="7">E24</f>
        <v>48060</v>
      </c>
      <c r="F42" s="266">
        <f t="shared" si="7"/>
        <v>50943.6</v>
      </c>
      <c r="G42" s="266">
        <f t="shared" si="7"/>
        <v>0</v>
      </c>
      <c r="H42" s="266">
        <f t="shared" si="7"/>
        <v>0</v>
      </c>
      <c r="I42" s="266">
        <f t="shared" si="7"/>
        <v>0</v>
      </c>
      <c r="J42" s="266">
        <f t="shared" si="7"/>
        <v>0</v>
      </c>
      <c r="K42" s="266">
        <f t="shared" si="7"/>
        <v>0</v>
      </c>
      <c r="L42" s="266">
        <f t="shared" si="7"/>
        <v>0</v>
      </c>
      <c r="M42" s="266">
        <f t="shared" si="6"/>
        <v>99003.6</v>
      </c>
      <c r="N42" s="268" t="s">
        <v>337</v>
      </c>
    </row>
    <row r="43" spans="3:14" x14ac:dyDescent="0.25">
      <c r="C43" s="54" t="s">
        <v>341</v>
      </c>
      <c r="D43" s="54"/>
      <c r="E43" s="266" t="str">
        <f t="shared" ref="E43:L43" si="8">E25</f>
        <v/>
      </c>
      <c r="F43" s="266" t="str">
        <f t="shared" si="8"/>
        <v>N/A</v>
      </c>
      <c r="G43" s="266" t="str">
        <f t="shared" si="8"/>
        <v/>
      </c>
      <c r="H43" s="266" t="str">
        <f t="shared" si="8"/>
        <v/>
      </c>
      <c r="I43" s="266" t="str">
        <f t="shared" si="8"/>
        <v/>
      </c>
      <c r="J43" s="266" t="str">
        <f t="shared" si="8"/>
        <v/>
      </c>
      <c r="K43" s="266" t="str">
        <f t="shared" si="8"/>
        <v/>
      </c>
      <c r="L43" s="266" t="str">
        <f t="shared" si="8"/>
        <v/>
      </c>
      <c r="M43" s="266">
        <f t="shared" si="6"/>
        <v>0</v>
      </c>
      <c r="N43" s="268" t="s">
        <v>337</v>
      </c>
    </row>
    <row r="46" spans="3:14" x14ac:dyDescent="0.25">
      <c r="C46" t="s">
        <v>342</v>
      </c>
      <c r="D46" s="306">
        <f>SUM(D34:D45)</f>
        <v>17500</v>
      </c>
      <c r="E46" s="307">
        <f t="shared" ref="E46" si="9">SUM(E34:E45)</f>
        <v>198308.19999999998</v>
      </c>
      <c r="F46" s="307">
        <f t="shared" ref="F46" si="10">SUM(F34:F45)</f>
        <v>201136.764</v>
      </c>
      <c r="G46" s="307">
        <f t="shared" ref="G46" si="11">SUM(G34:G45)</f>
        <v>0</v>
      </c>
      <c r="H46" s="307">
        <f t="shared" ref="H46" si="12">SUM(H34:H45)</f>
        <v>0</v>
      </c>
      <c r="I46" s="307">
        <f t="shared" ref="I46" si="13">SUM(I34:I45)</f>
        <v>0</v>
      </c>
      <c r="J46" s="307">
        <f t="shared" ref="J46" si="14">SUM(J34:J45)</f>
        <v>0</v>
      </c>
      <c r="K46" s="307">
        <f t="shared" ref="K46" si="15">SUM(K34:K45)</f>
        <v>0</v>
      </c>
      <c r="L46" s="307">
        <f t="shared" ref="L46" si="16">SUM(L34:L45)</f>
        <v>0</v>
      </c>
      <c r="M46" s="308">
        <f t="shared" ref="M46" si="17">SUM(M34:M45)</f>
        <v>416944.96399999992</v>
      </c>
      <c r="N46" s="309" t="s">
        <v>366</v>
      </c>
    </row>
    <row r="48" spans="3:14" x14ac:dyDescent="0.25">
      <c r="C48" t="s">
        <v>347</v>
      </c>
    </row>
    <row r="49" spans="3:14" x14ac:dyDescent="0.25">
      <c r="C49" s="54" t="s">
        <v>348</v>
      </c>
      <c r="D49" s="126"/>
      <c r="E49" s="305">
        <f>'A Programme Costs'!E23</f>
        <v>327040</v>
      </c>
      <c r="F49" s="305">
        <f>'A Programme Costs'!F23</f>
        <v>253120</v>
      </c>
      <c r="G49" s="305">
        <f>'A Programme Costs'!G23</f>
        <v>0</v>
      </c>
      <c r="H49" s="305">
        <f>'A Programme Costs'!H23</f>
        <v>0</v>
      </c>
      <c r="I49" s="305">
        <f>'A Programme Costs'!I23</f>
        <v>0</v>
      </c>
      <c r="J49" s="305">
        <f>'A Programme Costs'!J23</f>
        <v>0</v>
      </c>
      <c r="K49" s="305">
        <f>'A Programme Costs'!K23</f>
        <v>0</v>
      </c>
      <c r="L49" s="305">
        <f>'A Programme Costs'!L23</f>
        <v>0</v>
      </c>
      <c r="M49" s="266">
        <f>SUM(D49:L49)</f>
        <v>580160</v>
      </c>
      <c r="N49" s="268" t="s">
        <v>337</v>
      </c>
    </row>
    <row r="50" spans="3:14" x14ac:dyDescent="0.25">
      <c r="C50" s="54" t="s">
        <v>12</v>
      </c>
      <c r="D50" s="271"/>
      <c r="E50" s="272"/>
      <c r="F50" s="272"/>
      <c r="G50" s="272"/>
      <c r="H50" s="272"/>
      <c r="I50" s="272"/>
      <c r="J50" s="272"/>
      <c r="K50" s="272"/>
      <c r="L50" s="272"/>
      <c r="M50" s="266">
        <f>SUM(D50:L50)</f>
        <v>0</v>
      </c>
    </row>
    <row r="51" spans="3:14" x14ac:dyDescent="0.25">
      <c r="C51" t="s">
        <v>349</v>
      </c>
      <c r="D51" s="269">
        <f>SUM(D49:D50)</f>
        <v>0</v>
      </c>
      <c r="E51" s="269">
        <f>SUM(E49:E50)</f>
        <v>327040</v>
      </c>
      <c r="F51" s="269">
        <f t="shared" ref="F51:M51" si="18">SUM(F49:F50)</f>
        <v>253120</v>
      </c>
      <c r="G51" s="269">
        <f t="shared" si="18"/>
        <v>0</v>
      </c>
      <c r="H51" s="269">
        <f t="shared" si="18"/>
        <v>0</v>
      </c>
      <c r="I51" s="269">
        <f t="shared" si="18"/>
        <v>0</v>
      </c>
      <c r="J51" s="269">
        <f t="shared" si="18"/>
        <v>0</v>
      </c>
      <c r="K51" s="269">
        <f t="shared" si="18"/>
        <v>0</v>
      </c>
      <c r="L51" s="269">
        <f t="shared" si="18"/>
        <v>0</v>
      </c>
      <c r="M51" s="269">
        <f t="shared" si="18"/>
        <v>580160</v>
      </c>
    </row>
    <row r="53" spans="3:14" x14ac:dyDescent="0.25">
      <c r="C53" s="54" t="s">
        <v>350</v>
      </c>
      <c r="D53" s="266">
        <f>D51-D28</f>
        <v>-17500</v>
      </c>
      <c r="E53" s="266">
        <f>E51-E28</f>
        <v>217778.08799999999</v>
      </c>
      <c r="F53" s="266">
        <f t="shared" ref="F53:M53" si="19">F51-F28</f>
        <v>142810.44975999999</v>
      </c>
      <c r="G53" s="266">
        <f t="shared" si="19"/>
        <v>0</v>
      </c>
      <c r="H53" s="266">
        <f t="shared" si="19"/>
        <v>0</v>
      </c>
      <c r="I53" s="266">
        <f t="shared" si="19"/>
        <v>0</v>
      </c>
      <c r="J53" s="266">
        <f t="shared" si="19"/>
        <v>0</v>
      </c>
      <c r="K53" s="266">
        <f t="shared" si="19"/>
        <v>0</v>
      </c>
      <c r="L53" s="266">
        <f t="shared" si="19"/>
        <v>0</v>
      </c>
      <c r="M53" s="266">
        <f t="shared" si="19"/>
        <v>343088.53775999998</v>
      </c>
    </row>
    <row r="54" spans="3:14" x14ac:dyDescent="0.25">
      <c r="C54" s="54" t="s">
        <v>351</v>
      </c>
      <c r="D54" s="273">
        <f>IF(D51=0,0,D53/D51)</f>
        <v>0</v>
      </c>
      <c r="E54" s="273">
        <f t="shared" ref="E54:M54" si="20">IF(E51=0,0,E53/E51)</f>
        <v>0.66590658023483362</v>
      </c>
      <c r="F54" s="273">
        <f t="shared" si="20"/>
        <v>0.56420057585335015</v>
      </c>
      <c r="G54" s="273">
        <f t="shared" si="20"/>
        <v>0</v>
      </c>
      <c r="H54" s="273">
        <f t="shared" si="20"/>
        <v>0</v>
      </c>
      <c r="I54" s="273">
        <f t="shared" si="20"/>
        <v>0</v>
      </c>
      <c r="J54" s="273">
        <f t="shared" si="20"/>
        <v>0</v>
      </c>
      <c r="K54" s="273">
        <f t="shared" si="20"/>
        <v>0</v>
      </c>
      <c r="L54" s="273">
        <f t="shared" si="20"/>
        <v>0</v>
      </c>
      <c r="M54" s="273">
        <f t="shared" si="20"/>
        <v>0.59136882542746827</v>
      </c>
    </row>
    <row r="55" spans="3:14" x14ac:dyDescent="0.25">
      <c r="D55" s="274"/>
      <c r="E55" s="274"/>
      <c r="F55" s="274"/>
      <c r="G55" s="274"/>
      <c r="H55" s="274"/>
      <c r="I55" s="274"/>
      <c r="J55" s="274"/>
      <c r="K55" s="274"/>
      <c r="L55" s="274"/>
      <c r="M55" s="274"/>
    </row>
    <row r="56" spans="3:14" x14ac:dyDescent="0.25">
      <c r="C56" s="54" t="s">
        <v>352</v>
      </c>
      <c r="D56" s="266">
        <f>D51-D34</f>
        <v>-17500</v>
      </c>
      <c r="E56" s="266">
        <f>E51-E46</f>
        <v>128731.80000000002</v>
      </c>
      <c r="F56" s="266">
        <f t="shared" ref="F56:L56" si="21">F51-F46</f>
        <v>51983.236000000004</v>
      </c>
      <c r="G56" s="266">
        <f t="shared" si="21"/>
        <v>0</v>
      </c>
      <c r="H56" s="266">
        <f t="shared" si="21"/>
        <v>0</v>
      </c>
      <c r="I56" s="266">
        <f t="shared" si="21"/>
        <v>0</v>
      </c>
      <c r="J56" s="266">
        <f t="shared" si="21"/>
        <v>0</v>
      </c>
      <c r="K56" s="266">
        <f t="shared" si="21"/>
        <v>0</v>
      </c>
      <c r="L56" s="266">
        <f t="shared" si="21"/>
        <v>0</v>
      </c>
      <c r="M56" s="266">
        <f>M51-M46</f>
        <v>163215.03600000008</v>
      </c>
    </row>
    <row r="57" spans="3:14" x14ac:dyDescent="0.25">
      <c r="C57" s="54" t="s">
        <v>353</v>
      </c>
      <c r="D57" s="273">
        <f>IF(D51=0,0,D56/D51)</f>
        <v>0</v>
      </c>
      <c r="E57" s="273">
        <f t="shared" ref="E57:L57" si="22">IF(E51=0,0,E56/E51)</f>
        <v>0.39362707925636015</v>
      </c>
      <c r="F57" s="273">
        <f t="shared" si="22"/>
        <v>0.20536992730720607</v>
      </c>
      <c r="G57" s="273">
        <f t="shared" si="22"/>
        <v>0</v>
      </c>
      <c r="H57" s="273">
        <f t="shared" si="22"/>
        <v>0</v>
      </c>
      <c r="I57" s="273">
        <f t="shared" si="22"/>
        <v>0</v>
      </c>
      <c r="J57" s="273">
        <f t="shared" si="22"/>
        <v>0</v>
      </c>
      <c r="K57" s="273">
        <f t="shared" si="22"/>
        <v>0</v>
      </c>
      <c r="L57" s="273">
        <f t="shared" si="22"/>
        <v>0</v>
      </c>
      <c r="M57" s="273">
        <f>IF(M54=0,0,M56/M51)</f>
        <v>0.28132762686155555</v>
      </c>
    </row>
  </sheetData>
  <sheetProtection algorithmName="SHA-512" hashValue="bYT7nv75pyt5T1Vvi1VaFs25mno4Z2i5/5aZayUBIvruu07AchpfeM7CXS23Qzt12Rap+8bumlq08KD2IGxdHA==" saltValue="Puym0zdi+lw9BWHKbD/4jg==" spinCount="100000" sheet="1" objects="1" scenarios="1"/>
  <protectedRanges>
    <protectedRange sqref="D50:L50" name="Range1"/>
  </protectedRanges>
  <mergeCells count="13">
    <mergeCell ref="D11:G11"/>
    <mergeCell ref="P6:Q6"/>
    <mergeCell ref="D7:G7"/>
    <mergeCell ref="P7:Q7"/>
    <mergeCell ref="D8:G8"/>
    <mergeCell ref="L8:M8"/>
    <mergeCell ref="D10:G10"/>
    <mergeCell ref="B2:C3"/>
    <mergeCell ref="D2:N2"/>
    <mergeCell ref="D4:G4"/>
    <mergeCell ref="D5:G5"/>
    <mergeCell ref="D6:G6"/>
    <mergeCell ref="L6:M6"/>
  </mergeCells>
  <conditionalFormatting sqref="D53:M53">
    <cfRule type="cellIs" dxfId="3" priority="4" operator="lessThan">
      <formula>0</formula>
    </cfRule>
  </conditionalFormatting>
  <conditionalFormatting sqref="D54:M55">
    <cfRule type="cellIs" dxfId="2" priority="3" operator="lessThan">
      <formula>0</formula>
    </cfRule>
  </conditionalFormatting>
  <conditionalFormatting sqref="D56:M56">
    <cfRule type="cellIs" dxfId="1" priority="2" operator="lessThan">
      <formula>0</formula>
    </cfRule>
  </conditionalFormatting>
  <conditionalFormatting sqref="D57:M57">
    <cfRule type="cellIs" dxfId="0" priority="1" operator="lessThan">
      <formula>0</formula>
    </cfRule>
  </conditionalFormatting>
  <hyperlinks>
    <hyperlink ref="N19" location="'A Programme Costs'!A129" display="Calculations" xr:uid="{A7CD5CA4-AA63-4C7E-B70A-7443250603FA}"/>
    <hyperlink ref="N20" location="'A Programme Costs'!A147" display="Calculations" xr:uid="{B830FBB5-2781-41A7-9CA4-21DDA3E73C91}"/>
    <hyperlink ref="N23" location="'A Programme Costs'!A105" display="Calculations" xr:uid="{A9D7E3C2-B88D-460C-AAD2-329336699D9D}"/>
    <hyperlink ref="N24" location="'A Programme Costs'!A125" display="Calculations" xr:uid="{C2EA81D8-8330-403D-8A89-D33FDF13F4DC}"/>
    <hyperlink ref="N25" location="'A Programme Costs'!A125" display="Calculations" xr:uid="{2F753C0C-1CBA-4C81-B5F1-A7D3F112783E}"/>
    <hyperlink ref="N37" location="'A Programme Costs'!A129" display="Calculations" xr:uid="{5DFD65BD-09DC-49AB-BD5B-6E855691ABA5}"/>
    <hyperlink ref="N38" location="'A Programme Costs'!A147" display="Calculations" xr:uid="{308B964B-81F6-487F-8781-705621AF208A}"/>
    <hyperlink ref="N41" location="'A Programme Costs'!A105" display="Calculations" xr:uid="{347F5E50-D2D7-4286-9917-5C0364CB7229}"/>
    <hyperlink ref="N42" location="'A Programme Costs'!A125" display="Calculations" xr:uid="{91B77993-77C4-412A-8883-72995EDBDCE4}"/>
    <hyperlink ref="N43" location="'A Programme Costs'!A125" display="Calculations" xr:uid="{CCF8A523-0F6B-47FD-893F-2F34B60042EA}"/>
    <hyperlink ref="N49" location="'A Programme Costs'!E23" display="Calculations" xr:uid="{87A3768E-EE0D-4B97-A4D2-D8F737A826FF}"/>
  </hyperlinks>
  <pageMargins left="0.70866141732283472" right="0.70866141732283472" top="0.74803149606299213" bottom="0.74803149606299213" header="0.31496062992125984" footer="0.31496062992125984"/>
  <pageSetup paperSize="9" scale="40" fitToHeight="0" orientation="landscape" horizontalDpi="0" verticalDpi="0" r:id="rId1"/>
  <headerFooter>
    <oddHeader>&amp;A</oddHeader>
    <oddFooter>&amp;L&amp;B Confidential&amp;B&amp;C&amp;D&amp;RPage &amp;P</oddFooter>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0CA204B0022C647B4F4780B48E71537" ma:contentTypeVersion="11" ma:contentTypeDescription="Create a new document." ma:contentTypeScope="" ma:versionID="29192e33205b5051b9a45adfce01f410">
  <xsd:schema xmlns:xsd="http://www.w3.org/2001/XMLSchema" xmlns:xs="http://www.w3.org/2001/XMLSchema" xmlns:p="http://schemas.microsoft.com/office/2006/metadata/properties" xmlns:ns2="b7beb0d8-74d7-4712-9e75-e694daa7b546" xmlns:ns3="0f49505b-8b2a-411f-913e-59fdaebaa806" targetNamespace="http://schemas.microsoft.com/office/2006/metadata/properties" ma:root="true" ma:fieldsID="149602ede89b250438fac4c03deaa029" ns2:_="" ns3:_="">
    <xsd:import namespace="b7beb0d8-74d7-4712-9e75-e694daa7b546"/>
    <xsd:import namespace="0f49505b-8b2a-411f-913e-59fdaebaa80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beb0d8-74d7-4712-9e75-e694daa7b5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bf71a670-2163-4e27-8a59-9b5d2eb68d1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49505b-8b2a-411f-913e-59fdaebaa80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3f19e0f-c957-441c-a3d0-8940c470ce83}" ma:internalName="TaxCatchAll" ma:showField="CatchAllData" ma:web="0f49505b-8b2a-411f-913e-59fdaebaa80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0f49505b-8b2a-411f-913e-59fdaebaa806" xsi:nil="true"/>
    <lcf76f155ced4ddcb4097134ff3c332f xmlns="b7beb0d8-74d7-4712-9e75-e694daa7b5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85CE707-4517-4030-989A-4000A8EDE019}">
  <ds:schemaRefs>
    <ds:schemaRef ds:uri="http://schemas.microsoft.com/sharepoint/v3/contenttype/forms"/>
  </ds:schemaRefs>
</ds:datastoreItem>
</file>

<file path=customXml/itemProps2.xml><?xml version="1.0" encoding="utf-8"?>
<ds:datastoreItem xmlns:ds="http://schemas.openxmlformats.org/officeDocument/2006/customXml" ds:itemID="{E63CA51F-8082-4603-B6E8-AA61294CD7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beb0d8-74d7-4712-9e75-e694daa7b546"/>
    <ds:schemaRef ds:uri="0f49505b-8b2a-411f-913e-59fdaebaa8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1E78BFF-C0D7-46DE-9FAA-968679D75AFD}">
  <ds:schemaRefs>
    <ds:schemaRef ds:uri="http://purl.org/dc/terms/"/>
    <ds:schemaRef ds:uri="b7beb0d8-74d7-4712-9e75-e694daa7b546"/>
    <ds:schemaRef ds:uri="http://schemas.microsoft.com/office/2006/metadata/properties"/>
    <ds:schemaRef ds:uri="http://purl.org/dc/dcmitype/"/>
    <ds:schemaRef ds:uri="http://schemas.microsoft.com/office/2006/documentManagement/types"/>
    <ds:schemaRef ds:uri="http://www.w3.org/XML/1998/namespace"/>
    <ds:schemaRef ds:uri="http://schemas.openxmlformats.org/package/2006/metadata/core-properties"/>
    <ds:schemaRef ds:uri="http://schemas.microsoft.com/office/infopath/2007/PartnerControls"/>
    <ds:schemaRef ds:uri="0f49505b-8b2a-411f-913e-59fdaebaa806"/>
    <ds:schemaRef ds:uri="http://purl.org/dc/elements/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Instructions</vt:lpstr>
      <vt:lpstr>A Programme Costs</vt:lpstr>
      <vt:lpstr>B Contact Hours</vt:lpstr>
      <vt:lpstr>C Staff Rates &amp; Roles</vt:lpstr>
      <vt:lpstr>D Management &amp; Admin</vt:lpstr>
      <vt:lpstr>E Overheads</vt:lpstr>
      <vt:lpstr>Summary</vt:lpstr>
      <vt:lpstr>'A Programme Costs'!Print_Area</vt:lpstr>
      <vt:lpstr>'C Staff Rates &amp; Roles'!Print_Area</vt:lpstr>
      <vt:lpstr>'D Management &amp; Admin'!Print_Area</vt:lpstr>
      <vt:lpstr>'E Overheads'!Print_Area</vt:lpstr>
      <vt:lpstr>Instructions!Print_Area</vt:lpstr>
      <vt:lpstr>Summary!Print_Area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 Hawkins</dc:creator>
  <cp:keywords/>
  <dc:description/>
  <cp:lastModifiedBy>David Lockhart-Hawkins</cp:lastModifiedBy>
  <cp:revision/>
  <cp:lastPrinted>2025-08-11T09:07:13Z</cp:lastPrinted>
  <dcterms:created xsi:type="dcterms:W3CDTF">2020-08-28T08:39:56Z</dcterms:created>
  <dcterms:modified xsi:type="dcterms:W3CDTF">2025-08-14T11:21:43Z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0x01010040CA204B0022C647B4F4780B48E71537</vt:lpwstr>
  </property>
  <property fmtid="{D5CDD505-2E9C-101B-9397-08002B2CF9AE}" pid="3" name="MediaServiceImageTags">
    <vt:lpwstr/>
  </property>
</Properties>
</file>